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gridstrategiesllc.sharepoint.com/sites/GridStrategies/Shared Documents/Tx_Planning_Dev/O1920/"/>
    </mc:Choice>
  </mc:AlternateContent>
  <xr:revisionPtr revIDLastSave="3842" documentId="8_{CC1EA9C4-FF2A-4F92-8E9A-88E0293155B7}" xr6:coauthVersionLast="47" xr6:coauthVersionMax="47" xr10:uidLastSave="{53959C86-7D86-482F-BFE3-35C7F6914AF1}"/>
  <bookViews>
    <workbookView xWindow="-28920" yWindow="-15" windowWidth="29040" windowHeight="15720" tabRatio="843" xr2:uid="{00000000-000D-0000-FFFF-FFFF00000000}"/>
  </bookViews>
  <sheets>
    <sheet name="Intro" sheetId="17" r:id="rId1"/>
    <sheet name="FERC" sheetId="4" r:id="rId2"/>
    <sheet name="Benefits-Example" sheetId="2" r:id="rId3"/>
    <sheet name="CAISO" sheetId="12" r:id="rId4"/>
    <sheet name="NorthernGrid" sheetId="16" r:id="rId5"/>
    <sheet name="WestConnect" sheetId="15" r:id="rId6"/>
    <sheet name="ERCOT" sheetId="7" r:id="rId7"/>
    <sheet name="SPP" sheetId="8" r:id="rId8"/>
    <sheet name="MISO" sheetId="5" r:id="rId9"/>
    <sheet name="FRCC" sheetId="14" r:id="rId10"/>
    <sheet name="SERTP" sheetId="13" r:id="rId11"/>
    <sheet name="PJM" sheetId="9" r:id="rId12"/>
    <sheet name="NYISO" sheetId="11" r:id="rId13"/>
    <sheet name="ISO-NE" sheetId="10"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2" l="1"/>
  <c r="H12" i="2"/>
  <c r="J18" i="2"/>
  <c r="D29" i="2"/>
  <c r="D33" i="2"/>
  <c r="D37" i="2"/>
  <c r="D40" i="2"/>
  <c r="D41" i="2"/>
  <c r="D44" i="2"/>
  <c r="D45" i="2"/>
  <c r="D48" i="2"/>
  <c r="D49" i="2"/>
  <c r="D52" i="2"/>
  <c r="D53" i="2"/>
  <c r="H6" i="4"/>
  <c r="H7" i="4"/>
  <c r="H8" i="4"/>
  <c r="H9" i="4"/>
  <c r="H10" i="4"/>
  <c r="H11" i="4"/>
  <c r="H12" i="4"/>
  <c r="H13" i="4"/>
  <c r="H5" i="4"/>
  <c r="E7" i="2"/>
  <c r="C7" i="2"/>
  <c r="D7" i="2" s="1"/>
  <c r="C12" i="2"/>
  <c r="M14" i="2"/>
  <c r="M9" i="2"/>
  <c r="M8" i="2"/>
  <c r="K8" i="2"/>
  <c r="M7" i="2"/>
  <c r="K7" i="2"/>
  <c r="M16" i="2" l="1" a="1"/>
  <c r="M16" i="2" s="1"/>
  <c r="M19" i="2" s="1"/>
  <c r="K16" i="2" a="1"/>
  <c r="K16" i="2" s="1"/>
  <c r="K19" i="2" s="1"/>
  <c r="L14" i="2"/>
  <c r="N14" i="2"/>
  <c r="D56" i="2" s="1"/>
  <c r="N7" i="2"/>
  <c r="D28" i="2" s="1"/>
  <c r="N8" i="2"/>
  <c r="D32" i="2" s="1"/>
  <c r="N9" i="2"/>
  <c r="D36" i="2" s="1"/>
  <c r="L7" i="2"/>
  <c r="L8" i="2"/>
  <c r="L9" i="2"/>
  <c r="H13" i="2"/>
  <c r="F18" i="2"/>
  <c r="F14" i="2"/>
  <c r="D54" i="2" s="1"/>
  <c r="F13" i="2"/>
  <c r="D50" i="2" s="1"/>
  <c r="F11" i="2"/>
  <c r="D42" i="2" s="1"/>
  <c r="F10" i="2"/>
  <c r="D38" i="2" s="1"/>
  <c r="F9" i="2"/>
  <c r="D34" i="2" s="1"/>
  <c r="F8" i="2"/>
  <c r="D30" i="2" s="1"/>
  <c r="F7" i="2"/>
  <c r="D26" i="2" s="1"/>
  <c r="D8" i="2"/>
  <c r="D9" i="2"/>
  <c r="D10" i="2"/>
  <c r="D11" i="2"/>
  <c r="D13" i="2"/>
  <c r="D14" i="2"/>
  <c r="J13" i="2"/>
  <c r="D51" i="2" s="1"/>
  <c r="J12" i="2"/>
  <c r="D47" i="2" s="1"/>
  <c r="J11" i="2"/>
  <c r="D43" i="2" s="1"/>
  <c r="J10" i="2"/>
  <c r="D39" i="2" s="1"/>
  <c r="J9" i="2"/>
  <c r="D35" i="2" s="1"/>
  <c r="J8" i="2"/>
  <c r="D31" i="2" s="1"/>
  <c r="H8" i="2"/>
  <c r="H9" i="2"/>
  <c r="H10" i="2"/>
  <c r="H11" i="2"/>
  <c r="H18" i="2"/>
  <c r="D18" i="2"/>
  <c r="C16" i="2" a="1"/>
  <c r="C16" i="2" s="1"/>
  <c r="C19" i="2" s="1"/>
  <c r="I14" i="2"/>
  <c r="G14" i="2"/>
  <c r="I7" i="2"/>
  <c r="G7" i="2"/>
  <c r="H7" i="2" s="1"/>
  <c r="J14" i="2" l="1"/>
  <c r="D55" i="2" s="1"/>
  <c r="E16" i="2" a="1"/>
  <c r="E16" i="2" s="1"/>
  <c r="E19" i="2" s="1"/>
  <c r="J7" i="2"/>
  <c r="D27" i="2" s="1"/>
  <c r="H14" i="2"/>
  <c r="H16" i="2" s="1" a="1"/>
  <c r="H16" i="2" s="1"/>
  <c r="N16" i="2" a="1"/>
  <c r="N16" i="2" s="1"/>
  <c r="L16" i="2" a="1"/>
  <c r="L16" i="2" s="1"/>
  <c r="F12" i="2"/>
  <c r="D12" i="2"/>
  <c r="I16" i="2" a="1"/>
  <c r="I16" i="2" s="1"/>
  <c r="I19" i="2" s="1"/>
  <c r="G16" i="2" a="1"/>
  <c r="G16" i="2" s="1"/>
  <c r="G19" i="2" s="1"/>
  <c r="F16" i="2" l="1" a="1"/>
  <c r="F16" i="2" s="1"/>
  <c r="D46" i="2"/>
  <c r="D16" i="2" a="1"/>
  <c r="D16" i="2" s="1"/>
  <c r="J16" i="2" a="1"/>
  <c r="J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 Brooks</author>
  </authors>
  <commentList>
    <comment ref="C12" authorId="0" shapeId="0" xr:uid="{4A872BBD-8AD0-4355-96D7-C2A8305B328C}">
      <text>
        <r>
          <rPr>
            <b/>
            <sz val="9"/>
            <color indexed="81"/>
            <rFont val="Tahoma"/>
            <family val="2"/>
          </rPr>
          <t>Adria Brooks:</t>
        </r>
        <r>
          <rPr>
            <sz val="9"/>
            <color indexed="81"/>
            <rFont val="Tahoma"/>
            <family val="2"/>
          </rPr>
          <t xml:space="preserve">
VOLL of $3.5k/MWh</t>
        </r>
      </text>
    </comment>
    <comment ref="E12" authorId="0" shapeId="0" xr:uid="{95971F2B-47D6-4198-BF7E-966706E8A6E7}">
      <text>
        <r>
          <rPr>
            <b/>
            <sz val="9"/>
            <color indexed="81"/>
            <rFont val="Tahoma"/>
            <family val="2"/>
          </rPr>
          <t>Adria Brooks:</t>
        </r>
        <r>
          <rPr>
            <sz val="9"/>
            <color indexed="81"/>
            <rFont val="Tahoma"/>
            <family val="2"/>
          </rPr>
          <t xml:space="preserve">
VOLL of $10k/MWh</t>
        </r>
      </text>
    </comment>
    <comment ref="C14" authorId="0" shapeId="0" xr:uid="{8B4BA05C-8155-437A-A657-622A2188D5A3}">
      <text>
        <r>
          <rPr>
            <b/>
            <sz val="9"/>
            <color indexed="81"/>
            <rFont val="Tahoma"/>
            <family val="2"/>
          </rPr>
          <t>Adria Brooks:</t>
        </r>
        <r>
          <rPr>
            <sz val="9"/>
            <color indexed="81"/>
            <rFont val="Tahoma"/>
            <family val="2"/>
          </rPr>
          <t xml:space="preserve">
Used federal value of $85/metric ton CO2</t>
        </r>
      </text>
    </comment>
    <comment ref="E14" authorId="0" shapeId="0" xr:uid="{389C32B1-7E64-4269-8E20-BB751751975F}">
      <text>
        <r>
          <rPr>
            <b/>
            <sz val="9"/>
            <color indexed="81"/>
            <rFont val="Tahoma"/>
            <family val="2"/>
          </rPr>
          <t>Adria Brooks:</t>
        </r>
        <r>
          <rPr>
            <sz val="9"/>
            <color indexed="81"/>
            <rFont val="Tahoma"/>
            <family val="2"/>
          </rPr>
          <t xml:space="preserve">
Used MN PUC value of $249/metric ton CO2</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<sst xmlns="http://schemas.openxmlformats.org/spreadsheetml/2006/main" count="1130" uniqueCount="677">
  <si>
    <t>FERC Order 1920 Benefits compared to Regional Planners' Current + Proposed Benefit Methodologies</t>
  </si>
  <si>
    <t>Adria Brooks | Grid Strategies | May 2026</t>
  </si>
  <si>
    <r>
      <t xml:space="preserve">Dr. Brooks offers a huge </t>
    </r>
    <r>
      <rPr>
        <b/>
        <sz val="12"/>
        <color theme="4"/>
        <rFont val="Aptos Narrow"/>
        <family val="2"/>
        <scheme val="minor"/>
      </rPr>
      <t>THANK YOU</t>
    </r>
    <r>
      <rPr>
        <sz val="12"/>
        <color theme="1"/>
        <rFont val="Aptos Narrow"/>
        <family val="2"/>
        <scheme val="minor"/>
      </rPr>
      <t xml:space="preserve"> to the numerous regional planning staff and stakeholders who reviewed this document for accuracy and completeness of the benefit metrics described herein.</t>
    </r>
  </si>
  <si>
    <t>FERC ORDER 1920</t>
  </si>
  <si>
    <t>Current RTO Practice includes similar metric</t>
  </si>
  <si>
    <t>No.</t>
  </si>
  <si>
    <t>BENEFIT</t>
  </si>
  <si>
    <t>DESCRIPTION</t>
  </si>
  <si>
    <t>POSSIBLE METHOD</t>
  </si>
  <si>
    <t>POSSIBLE MONETIZATION (NPV)</t>
  </si>
  <si>
    <t>Avoided or deferred reliability transmission facilities and aging infrastructure replacement</t>
  </si>
  <si>
    <t>Reduced costs achieved by delaying or avoiding transmission facility additions / upgrades to address lower-voltage reliability needs and aging infrastructure.</t>
  </si>
  <si>
    <r>
      <t xml:space="preserve">Capital costs of planned transmission facility replacements—as prescribed by local utilites—that are deferred or avoided from the added candidate project(s).
</t>
    </r>
    <r>
      <rPr>
        <b/>
        <sz val="11"/>
        <color rgb="FF000000"/>
        <rFont val="Aptos Narrow"/>
        <family val="2"/>
        <scheme val="minor"/>
      </rPr>
      <t xml:space="preserve">    AND</t>
    </r>
    <r>
      <rPr>
        <sz val="11"/>
        <color rgb="FF000000"/>
        <rFont val="Aptos Narrow"/>
        <family val="2"/>
        <scheme val="minor"/>
      </rPr>
      <t xml:space="preserve">
Comparison of future thermal overloads in base and reference case.</t>
    </r>
  </si>
  <si>
    <r>
      <t xml:space="preserve">Transmission capex [$] of avoided facility additions / upgrades.
</t>
    </r>
    <r>
      <rPr>
        <b/>
        <sz val="11"/>
        <color rgb="FF000000"/>
        <rFont val="Aptos Narrow"/>
        <family val="2"/>
        <scheme val="minor"/>
      </rPr>
      <t xml:space="preserve">    AND</t>
    </r>
    <r>
      <rPr>
        <sz val="11"/>
        <color rgb="FF000000"/>
        <rFont val="Aptos Narrow"/>
        <family val="2"/>
        <scheme val="minor"/>
      </rPr>
      <t xml:space="preserve">
Exploratory costs for transmission facilities [$/kV-mi] to overcome thermal and voltage overloads</t>
    </r>
  </si>
  <si>
    <t>Reduced Costs Related to Resource Adequacy</t>
  </si>
  <si>
    <t>Reduced capacity costs in maintaining system reliability, calculated in one of two ways:
a) reducing loss of load probability, or 
b) reducing planning reserve margin.</t>
  </si>
  <si>
    <r>
      <t xml:space="preserve">Difference in unserved load between the change and the reference cases.
</t>
    </r>
    <r>
      <rPr>
        <b/>
        <sz val="11"/>
        <color theme="1"/>
        <rFont val="Aptos Narrow"/>
        <family val="2"/>
        <scheme val="minor"/>
      </rPr>
      <t xml:space="preserve">    OR</t>
    </r>
    <r>
      <rPr>
        <sz val="11"/>
        <color theme="1"/>
        <rFont val="Aptos Narrow"/>
        <family val="2"/>
        <scheme val="minor"/>
      </rPr>
      <t xml:space="preserve">
Difference in generation capacity needed to meet planning reserve margin (PRM) requirement between the change and reference cases.</t>
    </r>
  </si>
  <si>
    <r>
      <t xml:space="preserve">Avoided unserved load [MWh] x value of lost load (VOLL) [$/MWh] 
</t>
    </r>
    <r>
      <rPr>
        <b/>
        <sz val="11"/>
        <color rgb="FF000000"/>
        <rFont val="Aptos Narrow"/>
        <family val="2"/>
        <scheme val="minor"/>
      </rPr>
      <t xml:space="preserve">    OR</t>
    </r>
    <r>
      <rPr>
        <sz val="11"/>
        <color rgb="FF000000"/>
        <rFont val="Aptos Narrow"/>
        <family val="2"/>
        <scheme val="minor"/>
      </rPr>
      <t xml:space="preserve">
Avoided cost of new entry (CONE) [$/kW-yr] x generation [MW]</t>
    </r>
  </si>
  <si>
    <t>Production cost savings</t>
  </si>
  <si>
    <t>Reduced cost of generating electricity by using less expensive power—now accessible by larger transmission network—to meet demand.</t>
  </si>
  <si>
    <t>Difference in production costs between change and reference cases (ignoring transmission losses) under normal conditions</t>
  </si>
  <si>
    <t>Avoided production costs [$]</t>
  </si>
  <si>
    <t>Reduced transmission energy losses</t>
  </si>
  <si>
    <t xml:space="preserve">Reduced energy losses across transmission facilities when moving power from supply sources to load centers. </t>
  </si>
  <si>
    <r>
      <t xml:space="preserve">Difference in production costs between change and reference cases (for only transmission losses) under normal conditions
</t>
    </r>
    <r>
      <rPr>
        <b/>
        <sz val="11"/>
        <color rgb="FF000000"/>
        <rFont val="Aptos Narrow"/>
        <family val="2"/>
        <scheme val="minor"/>
      </rPr>
      <t xml:space="preserve">    OR</t>
    </r>
    <r>
      <rPr>
        <sz val="11"/>
        <color rgb="FF000000"/>
        <rFont val="Aptos Narrow"/>
        <family val="2"/>
        <scheme val="minor"/>
      </rPr>
      <t xml:space="preserve">
Difference in transmission losses between change and reference cases, calculated using known electrical parameters and expected power flow</t>
    </r>
  </si>
  <si>
    <r>
      <t xml:space="preserve">Avoided production costs [$]
</t>
    </r>
    <r>
      <rPr>
        <b/>
        <sz val="11"/>
        <color rgb="FF000000"/>
        <rFont val="Aptos Narrow"/>
        <family val="2"/>
        <scheme val="minor"/>
      </rPr>
      <t xml:space="preserve">    OR</t>
    </r>
    <r>
      <rPr>
        <sz val="11"/>
        <color rgb="FF000000"/>
        <rFont val="Aptos Narrow"/>
        <family val="2"/>
        <scheme val="minor"/>
      </rPr>
      <t xml:space="preserve">
Avoided losses [MWh] x shadow node price [$/MWh]</t>
    </r>
  </si>
  <si>
    <t>Reduced congestion due to transmission outages</t>
  </si>
  <si>
    <t>Reduced cost of generating electricity resulting from avoided congestion during transmission outages. Increased transmission capacity reduces overall congestion on the system.</t>
  </si>
  <si>
    <t>Difference in production costs between change and reference cases (including transmission losses) under contingency conditions, less that calculated in Benefit #3</t>
  </si>
  <si>
    <t>Mitigation of extreme weather events and unexpected system conditions</t>
  </si>
  <si>
    <t>Reduced cost of generating electricity and loss of load during extreme weather events and unexpected system conditions, including the value of interregional transfer capability.</t>
  </si>
  <si>
    <r>
      <t xml:space="preserve">Difference in production costs between change and reference cases (including transmission losses) under stress conditions.
</t>
    </r>
    <r>
      <rPr>
        <b/>
        <sz val="11"/>
        <color rgb="FF000000"/>
        <rFont val="Aptos Narrow"/>
        <family val="2"/>
        <scheme val="minor"/>
      </rPr>
      <t xml:space="preserve">    AND</t>
    </r>
    <r>
      <rPr>
        <sz val="11"/>
        <color rgb="FF000000"/>
        <rFont val="Aptos Narrow"/>
        <family val="2"/>
        <scheme val="minor"/>
      </rPr>
      <t xml:space="preserve">
Difference in unserved load between the change and the reference cases under stress conditions.</t>
    </r>
  </si>
  <si>
    <r>
      <t xml:space="preserve">Avoided production costs [$]
</t>
    </r>
    <r>
      <rPr>
        <b/>
        <sz val="11"/>
        <color rgb="FF000000"/>
        <rFont val="Aptos Narrow"/>
        <family val="2"/>
        <scheme val="minor"/>
      </rPr>
      <t xml:space="preserve">    AND</t>
    </r>
    <r>
      <rPr>
        <sz val="11"/>
        <color rgb="FF000000"/>
        <rFont val="Aptos Narrow"/>
        <family val="2"/>
        <scheme val="minor"/>
      </rPr>
      <t xml:space="preserve">
Avoided unserved load [MWh] x value of lost load [$/MWh]</t>
    </r>
  </si>
  <si>
    <t>Capacity cost benefits from reduced peak energy losses</t>
  </si>
  <si>
    <t>Reduced generation capacity investments needed given reduced transmission losses to serve peak demand.</t>
  </si>
  <si>
    <t>Difference in generation capacity needed to makeup system losses during peak demand hour between the change and reference cases.</t>
  </si>
  <si>
    <t>Avoided cost of new entry [$/kW-yr] x peak hour losses [MW]</t>
  </si>
  <si>
    <t>[8]</t>
  </si>
  <si>
    <t>Other</t>
  </si>
  <si>
    <t>Sources</t>
  </si>
  <si>
    <t>https://www.ferc.gov/news-events/news/order-no-1920-compliance-filings-schedule</t>
  </si>
  <si>
    <t>https://elibrary.ferc.gov/eLibrary/filelist?accession_num=20260408-3079</t>
  </si>
  <si>
    <t>Comparison of Recent Multi-Value Portfolios</t>
  </si>
  <si>
    <t>$Billion</t>
  </si>
  <si>
    <t>O1920 BENEFIT</t>
  </si>
  <si>
    <t>MISO LTRP Tranche 2.1
(40-yr, 7.1% dr)
Low, Abs.</t>
  </si>
  <si>
    <t>MISO LTRP Tranche 2.1
(40-yr, 7.1% dr)
Low, Rel.</t>
  </si>
  <si>
    <t>MISO LTRP Tranche 2.1
(40-yr, 7.1% dr)
High, Abs.</t>
  </si>
  <si>
    <t>MISO LTRP Tranche 2.1
(40-yr, 7.1% dr)
High, Rel.</t>
  </si>
  <si>
    <t>SPP 2024 ITP 
(40-yr, 8% dr)
Low, Abs.</t>
  </si>
  <si>
    <t>SPP 2024 ITP 
(40-yr, 8% dr)
Low, Rel.</t>
  </si>
  <si>
    <t>SPP 2024 ITP 
(40-yr, 8% dr)
High, Abs.</t>
  </si>
  <si>
    <t>SPP 2024 ITP 
(40-yr, 8% dr)
High, Rel.</t>
  </si>
  <si>
    <t>NYISO AC PPTP
(45-yr or 20-yr, 7% dr)
Low, Abs.</t>
  </si>
  <si>
    <t>NYISO AC PPTP
(45-yr or 20-yr, 7% dr)
Low, Rel.</t>
  </si>
  <si>
    <t>NYISO AC PPTP
(45-yr or 20-yr, 7% dr)
High, Abs.</t>
  </si>
  <si>
    <t>NYISO AC PPTP
(45-yr or 20-yr, 7% dr)
High, Rel.</t>
  </si>
  <si>
    <t>Avoided / deferred reliability and aging infrastructure</t>
  </si>
  <si>
    <t>Mitigation of extreme weather and unexpected conditions</t>
  </si>
  <si>
    <t>Total Benefits</t>
  </si>
  <si>
    <t>Total Portfolio Cost</t>
  </si>
  <si>
    <t>40- or 45-yr PV Cost</t>
  </si>
  <si>
    <t>B-to-C Ratio</t>
  </si>
  <si>
    <t>VALUES FOR FIGURE</t>
  </si>
  <si>
    <t>Rel</t>
  </si>
  <si>
    <t>Benefit</t>
  </si>
  <si>
    <t>Region</t>
  </si>
  <si>
    <t>High</t>
  </si>
  <si>
    <t>MISO</t>
  </si>
  <si>
    <t>SPP</t>
  </si>
  <si>
    <t>NYISO</t>
  </si>
  <si>
    <t>Updated: 5/4/26</t>
  </si>
  <si>
    <t>No</t>
  </si>
  <si>
    <t>Existing: Transmission Expansion Assessment Methodology Framework</t>
  </si>
  <si>
    <t>Proposed: OATT Revisions [iv]</t>
  </si>
  <si>
    <t>METHOD</t>
  </si>
  <si>
    <t>MONETIZATION</t>
  </si>
  <si>
    <t>NOTE</t>
  </si>
  <si>
    <t>ALIGNS w/ O1920?</t>
  </si>
  <si>
    <t>Avoided cost of other projects</t>
  </si>
  <si>
    <t>If a reliability or policy project can be avoided because of the economic project under study, then the avoided cost contributes to the benefit of the economic project. [i,v]</t>
  </si>
  <si>
    <t>Full assessment of the benefit from avoided costs is on a case-by-case basis. [ii]</t>
  </si>
  <si>
    <t>Given sequential study approach (reliability -&gt; policy -&gt; economic) both reliability and age-based replacements are considered [v]</t>
  </si>
  <si>
    <t>Yes</t>
  </si>
  <si>
    <t>Benefit 1</t>
  </si>
  <si>
    <t>"Reduced costs of avoided or delayed transmission investment otherwise required to address reliability needs or replace aging transmission facilities"</t>
  </si>
  <si>
    <t>"Will measure this benefit as the reduction in investment costs due to avoided or deferred reliability transmission facilities and aging infrastructure."</t>
  </si>
  <si>
    <t>Likely given past practice</t>
  </si>
  <si>
    <t>Local capacity requirement (LCR) benefit</t>
  </si>
  <si>
    <t>Reduction in need for LCR contracts with generators. The LSEs pay an annual fixed payment to the unit owner in exchange for the option to call upon the unit to meet local reliability needs. LCR units are used for both local reliability and local market power mitigation. [i,iii]</t>
  </si>
  <si>
    <t>Difference in LCR between change and base case.  LCR studies considers worse system constraint in both change and base cases, outside of CAISO-run PCM simulations. [i,iii,v]</t>
  </si>
  <si>
    <t>System and local RA prices are determined by the CPUC [v]</t>
  </si>
  <si>
    <t>LCR studies are performed by CA PUC as part of their RA assessments. LCR is local capacity construct and not associated with a reduction in system PRM or LOLE as required by O1920. [v]</t>
  </si>
  <si>
    <t>Partial</t>
  </si>
  <si>
    <t>Benefit 2</t>
  </si>
  <si>
    <t>"Either (a) reduced loss of load probability, defined as the reduced frequency of loss of load events by providing additional pathways for connecting generation resources with load (if planning reserve margin is constant), or (b) reduced planning reserve margin (PRM), defined as a benefit of reduced capital cost of generation needed to meet resource adequacy requirements while holding loss of load probabilities constant."</t>
  </si>
  <si>
    <t>"Will measure this benefit as either the reduction in frequency of loss of load events or the reduction in planning reserve margins while holding loss of load probabilities constant.  The CAISO will determine which approach will be measured during the Long-Term Regional Planning process consistent with its Long-Term Regional Transmission Need(s), but will not measure both simultaneously."</t>
  </si>
  <si>
    <t>The LCR benefit is similar to O1920 #2b though this construct is for evaluating and monetizing local area resource avoidance due to regional transmission builds. CAISO is working to develop an appropriate benefit calculation methodology for reduction in system Planning Reserve Margin. [v]</t>
  </si>
  <si>
    <t>TBD. Work in progress</t>
  </si>
  <si>
    <t>Resource adequacy benefit from incremental importing capability</t>
  </si>
  <si>
    <t>A transmission upgrade can provide RA benefit to overcome a capacity shortfall is realized when the upgrade increases the import capability and the cost of capacity is lower for the exporting region. [i,iii]</t>
  </si>
  <si>
    <t>Difference in import capability between change and base case performed in LCR studies. [i]</t>
  </si>
  <si>
    <t>(Import capacity) x (difference in capacity cost of marginal unit between importing and exporting region) [i]</t>
  </si>
  <si>
    <t>Production cost benefits</t>
  </si>
  <si>
    <t>Benefits resulting from changes in the net ratepayer payment based on production cost simulation as a consequence of the proposed transmission upgrade. [i]</t>
  </si>
  <si>
    <t>Difference in PCM between change and base cases. [i,iii]</t>
  </si>
  <si>
    <t>Present value for 50-yr life of asset using 7% discount rate, measured at Y10 or Y15 for all [iii]</t>
  </si>
  <si>
    <t>This includes N-1 and N-2 contingencies. [i,iii] For O1920 compliance would need to separate this benefit into multiple benefits #3, 4, and 5.</t>
  </si>
  <si>
    <t>Benefit 3</t>
  </si>
  <si>
    <t>"Reduction in production costs, including savings in fuel and other variable operating costs of power generation, that are realized when transmission facilities allow for the increased dispatch of suppliers that have lower incremental costs of production, displacing higher-cost supplies as well as reduction in market prices as lower-cost suppliers set market clearing prices."</t>
  </si>
  <si>
    <t>"Will measure this benefit as the reduction in production costs using production cost modeling simulations."</t>
  </si>
  <si>
    <t>CAISO intends to continue past practice, with focus on ratepayer savings.</t>
  </si>
  <si>
    <t>Transmission loss saving benefit</t>
  </si>
  <si>
    <t>The reduction of transmission losses will save energy, hence increase the production benefit for the upgrade, which is incorporated into the production cost simulation with full network model. [i,iii]</t>
  </si>
  <si>
    <t>Difference in PCM between change and base cases.  [i,iii]</t>
  </si>
  <si>
    <t>Present value for 50-yr life of asset using 7% discount rate, measured at Y10 or Y15 for all  [iii]</t>
  </si>
  <si>
    <t>Calculated at same time as #3</t>
  </si>
  <si>
    <t>Benefit 4</t>
  </si>
  <si>
    <t>"Reduced total energy necessary to meet demand stemming from reduced energy losses incurred in transmittal of power from generation to loads."</t>
  </si>
  <si>
    <t>"Will measure this benefit as the reduction in the amount of total energy and transmission energy losses incurred in transmittal of power from generation to loads using production cost modeling simulations."</t>
  </si>
  <si>
    <t>[Not separated from 3]</t>
  </si>
  <si>
    <t>Difference in PCM between change and base cases. N-1 and N-2 contingencies are incorporated into PCM.  [i,iii]</t>
  </si>
  <si>
    <t>Already incorporated into #3</t>
  </si>
  <si>
    <t>Yes, but needs to be separated from #3</t>
  </si>
  <si>
    <t>Benefit 5</t>
  </si>
  <si>
    <t>"Reduced production costs during transmission Outages that significantly increase transmission congestion."</t>
  </si>
  <si>
    <t>"Will measure this benefit as the reduction in congestion costs during transmission outages that significantly increase transmission congestion using production cost modeling simulations."</t>
  </si>
  <si>
    <t>CAISO does not plan to use stochastic methods to determine transmission outages from historical data (except for planned or maintenance related outage data). As a proxy for forced transmission outages, a subset of critical N-1 and N-2 outages will be developed and studied based on filtering of NERC TPL-based reliability assessment studies. [v]</t>
  </si>
  <si>
    <t>Absent</t>
  </si>
  <si>
    <t>Benefit 6</t>
  </si>
  <si>
    <t>"Reduced production costs and reduced loss of load (or emergency procurements necessary to support the system), including due to increased Interregional Transfer Capability, during extreme weather events and unexpected system conditions, such as unusual weather conditions or fuel shortages that result in multiple concurrent and sustained generation and/or transmission outages."</t>
  </si>
  <si>
    <t>"Will account for circumstances that contribute to these events that are specific to the CAISO planning region.  The CAISO will measure this benefit as reduced production costs, and loss of load, and increase in interregional transfer capability during extreme weather events and unexpected system conditions.  The CAISO will account for mitigation of unexpected system conditions during periods when transmission facilities have particularly high value, not only during extreme weather events."</t>
  </si>
  <si>
    <t>CAISO will engage with its PTOs to define and develop a list of transmission and/or generation outages over a wide area during extreme weather conditions and/or fuel shortages. Will use these in conjuction with load forecasts developed for such events. Need to ensure alignment with TPL-008 requirements. [v]</t>
  </si>
  <si>
    <t>The reduction of transmission losses also introduces capacity benefit in a system that potentially has capacity deficit.  [i,iii]</t>
  </si>
  <si>
    <t>Using PCM, either: 
Reduce the peak demand so that the need for generation capacity in the peak hours would reduce 
OR
Increase the net qualified capacity for the existing generation resources.  [i,iii]</t>
  </si>
  <si>
    <t>Monetization is not defined in TEAM and would be performed on a case-by-case basis.</t>
  </si>
  <si>
    <t>Benefit 7</t>
  </si>
  <si>
    <t>"Reduced energy losses during peak load reduces generation capacity investment needed to meet the peak load and transmission losses."</t>
  </si>
  <si>
    <t>"Will measure this benefit as reduction in generation capacity investment due to reduced energy losses during peak load."</t>
  </si>
  <si>
    <t>Public policy benefit</t>
  </si>
  <si>
    <t>Transmission projects can help to reduce the cost of reaching renewable energy targets by avoiding curtailment of existing and facilitating the integration of lower cost renewable resources located in remote area, or by avoiding over-build. [i]</t>
  </si>
  <si>
    <t>Full assessment performed on case by case basis. [v]</t>
  </si>
  <si>
    <t>This is based on reduced capacity cost of meeting RPS, specific to both RE imports and reduced curtailment [i]</t>
  </si>
  <si>
    <t>N/A</t>
  </si>
  <si>
    <t>Renewable integration benefit</t>
  </si>
  <si>
    <t>As the renewable penetration increases, it becomes challenging to integrate renewable generation. Transmission upgrades help mitigate integration challenges, such as over-supply and curtailment, by allowing sharing of energy and ancillary services among multiple BAAs. [i]</t>
  </si>
  <si>
    <t>Specific to import/export capability between BAAs for energy and anciallary service sharing. [i]</t>
  </si>
  <si>
    <t>Deliverability benefit</t>
  </si>
  <si>
    <t>Transmission upgrades can increase generator deliverability to the region under study by either directly increasing transmission capacity or the transmission loss saving. Similarly to the resource adequacy benefit , such deliverability benefit can only materialize when there will be capacity deficit in the region under study. This is primarily considered if the renewables portfolios identify the need for additional deliverability in planning and/or generator interconnection studies. [i,iii]</t>
  </si>
  <si>
    <t>CAISO conducts deliverability studies (policy studies) and transmission plan deliverability studies as part of its comprehensive transmission planning process. [v]</t>
  </si>
  <si>
    <t>i</t>
  </si>
  <si>
    <t>CAISO, "Transmission Economic Assessment Methodology (TEAM)" (Nov. 2017)</t>
  </si>
  <si>
    <t>https://www.caiso.com/Documents/TransmissionEconomicAssessmentMethodology-Nov2_2017.pdf</t>
  </si>
  <si>
    <t>ii</t>
  </si>
  <si>
    <t>CAISO, "ISO 2023-2024 Transmission Plan APPENDIX G: Production Cost Simulation and Economic Assessment Detailed Results" (May 2024)</t>
  </si>
  <si>
    <t>https://www.caiso.com/documents/appendix-g-board-approved-2023-2024-transmission-plan.pdf</t>
  </si>
  <si>
    <t>iii</t>
  </si>
  <si>
    <t>CAISO, "ISO 2024-2025 Transmission Plan APPENDIX G: Production Cost Simulation and Economic Assessment Detailed Results" (May 2025)</t>
  </si>
  <si>
    <t xml:space="preserve">www.caiso.com/documents/appendix-g-economic-assessment.pdf </t>
  </si>
  <si>
    <t>iv</t>
  </si>
  <si>
    <t>CAISO, "Tariff Amendment to Comply with Order No. 1920" (Dec. 2025)</t>
  </si>
  <si>
    <t>https://www.caiso.com/documents/dec-9-2025-tariff-amendment-order-no-1920-compliance-filing-er26-704.pdf</t>
  </si>
  <si>
    <t>v</t>
  </si>
  <si>
    <t>Email between author Adria Brooks and CAISO staff (Apr. 2026)</t>
  </si>
  <si>
    <t>Updated: 4/30/26</t>
  </si>
  <si>
    <t>Existing: OATT [i]</t>
  </si>
  <si>
    <t>Proposed: Draft O1920 Tariff Changes [ii]</t>
  </si>
  <si>
    <t>Deferred Costs</t>
  </si>
  <si>
    <t>The projected avoided costs of enrolled TP’s deferred transmission facilities over the deferred period that are directly attributable to regional project.</t>
  </si>
  <si>
    <t>Both are calculated for each TP based on the "revenue requirement avoided over each year of the deferral period (i.e. annual return (both debt and equity), depreciation, taxes other than income, operation and maintenance expense, and income taxes)"</t>
  </si>
  <si>
    <t>Avoided annual revenue to the TP, annualized over life of asset</t>
  </si>
  <si>
    <t>Based on reduced revenues, not overall cost savings. Include both age-based asset condition and reliability projects</t>
  </si>
  <si>
    <t>Avoided or deferred reliability transmission facilities and aging transmission infrastructure replacement</t>
  </si>
  <si>
    <t>The reduced costs due to avoided or delayed transmission investment otherwise required to address reliability needs or replace aging transmission facilities</t>
  </si>
  <si>
    <t>"measure the investment cost of the avoided or deferred reliability transmission facilities and aging transmission infrastructure replacement compared to the investment cost of the Long-Term Regional Transmission Facility(ies) that could be implemented to avoid or defer these investments"</t>
  </si>
  <si>
    <t>Not discussed</t>
  </si>
  <si>
    <t>Tariff language only; not enough info to judge</t>
  </si>
  <si>
    <t>TBD. Work in Progress</t>
  </si>
  <si>
    <t>Avoided Capital Costs</t>
  </si>
  <si>
    <t>The avoided costs of eliminated transmission facilities for enrolled TP that are directly attributable to regional project</t>
  </si>
  <si>
    <t>Reduced Loss of Load Probability
    or
Reduced Planning Reserve Margin</t>
  </si>
  <si>
    <t>Reduced loss of load probability for resource adequacy planning, which typically includes the consideration of normal system conditions.
    Or
Reduction in capital costs of generation needed to meet resource adequacy requirements (i.e., planning reserve margins) while holding loss of load probability constant.</t>
  </si>
  <si>
    <t xml:space="preserve">Measure change in generation needed to meet either a) loss of load probability target or b) planning reserve margin </t>
  </si>
  <si>
    <t>Levelized capital cost ($/kW-yr) [iii]</t>
  </si>
  <si>
    <t>Parties will choose which one they want to use at start of each long term planning cycle</t>
  </si>
  <si>
    <t>Likely</t>
  </si>
  <si>
    <t>Increased Useful Available Transfer Capability</t>
  </si>
  <si>
    <t>The increased annual revenue from sales at cost-based rates projected to be accrued by TP over the life of the regional project due to an increase in transmission capacity on TP's system</t>
  </si>
  <si>
    <t>Increased annual sales on existing system (given new regional project) and new regional project</t>
  </si>
  <si>
    <t>Seems a combination of energy savings given increased capacity and decreased losses (#3 &amp; 4). Based on increased revenues to enrolled TP and not savings to customer. Use N-0, N-1, and any additional requested contingencies are evaluated [iii].</t>
  </si>
  <si>
    <t>Savings in fuel and other variable operating costs of power generation that are realized when transmission facilities allow for displacement of highercost supplies through the increased dispatch of suppliers that have lower incremental costs of production, as well as a reduction in market prices as lower-cost suppliers set market clearing prices.</t>
  </si>
  <si>
    <t>Change in production costs between base and change cases using PCM modeling. Will use nodal PCM based on WECC Anchor Data Set [iii].</t>
  </si>
  <si>
    <t>APC</t>
  </si>
  <si>
    <t xml:space="preserve">Reduced total energy necessary to meet demand stemming from reduced energy losses incurred in transmittal of power from generation to loads. </t>
  </si>
  <si>
    <t>Change in total energy associated with losses between base and change cases. Will use nodal PCM based on WECC Anchor Data Set [iii].</t>
  </si>
  <si>
    <t xml:space="preserve">Reduced production costs resulting from avoided congestion during transmission outages.  Such benefits include reduced production costs during transmission outages that significantly increase transmission congestion. </t>
  </si>
  <si>
    <t>Change in production costs during outage conditions between base and change cases. Will use nodal PCM based on WECC Anchor Data Set with selected N-1 outages [iii].</t>
  </si>
  <si>
    <t xml:space="preserve">Reduced production costs and reduced loss of load (or emergency procurements necessary to support the system), including due to increased Interregional Transfer Capability, during extreme weather events and unexpected system conditions, such as unusual weather conditions or fuel shortages that result in multiple concurrent and sustained generation and/or transmission outages. </t>
  </si>
  <si>
    <t>Change in "production costs, loss of load, and Interregional Transfer Capability during extreme weather events and unexpected system conditions resulting in outages" between change and base cases. Will use nodal PCM based on WECC Anchor Data Set with additional outages to measure both production costs and EUE [iii].</t>
  </si>
  <si>
    <t>APC and Levelized capital cost ($/kW-yr) [iii]</t>
  </si>
  <si>
    <t>Not enough information to evaluate, but do mention all pieces of O1920</t>
  </si>
  <si>
    <t>Reduced generation capacity investment needed to meet peak load.</t>
  </si>
  <si>
    <t>Change in "reduced resource capital costs resulting from the reduction in peak hour energy loss" between base and change cases</t>
  </si>
  <si>
    <t>Levelized capital cost ($/kW-yr)  [iii]</t>
  </si>
  <si>
    <t>Not enough information to evaluate. Still under consideration by member TOs</t>
  </si>
  <si>
    <t>NorthWestern Corporation Montana OATT, "NorthernGrid Att. K Transmission Planning Process" (2021)</t>
  </si>
  <si>
    <t>https://www.northerngrid.net/private-media/documents/Att_K_-_Transmission_Planning_Process_ROdZrBy.pdf</t>
  </si>
  <si>
    <t>NorthernGrid, "Draft Attachment K Language Updated to reflect FERC Order 1920" (Sept 2025)</t>
  </si>
  <si>
    <t>https://www.northerngrid.net/private-media/documents/DRAFT_ATTACHMENT_K_TEMPLATE_-_NORTHERNGRID_-_SEP25-2025.pdf</t>
  </si>
  <si>
    <t>Email between author Adria Brooks and NorthernGrid staff (Apr. 2026)</t>
  </si>
  <si>
    <t>Existing: BPM [i]</t>
  </si>
  <si>
    <t>Proposed: Proposed O1920 Tariff Language [iii]</t>
  </si>
  <si>
    <t>Reliability: Avoided Cost of Local Transmission Solutions [i]</t>
  </si>
  <si>
    <t>Benefit of regional project which resolves NERC TPL violation(s) on multiple enrolled TP's facilities is related to the displaced local reliability project. [i]</t>
  </si>
  <si>
    <t>Enrolled TPs submit alternative local transmission solution to the reliability violation / public policy requirement. The cost of these local solutions will be compared to costs of the selected regional solution. [i,ii]</t>
  </si>
  <si>
    <t>Benefit set equal to net present value of alternative local projects that regional project would displace. [ii,iv]</t>
  </si>
  <si>
    <t>Required B/C &gt;= 1.25 [ii, iv]</t>
  </si>
  <si>
    <t>Partial; 
Age-based solutions must be added</t>
  </si>
  <si>
    <t>Avoided or deferred system improvements</t>
  </si>
  <si>
    <t xml:space="preserve">Avoided or deferred system improvements, including aging infrastructure replacement, otherwise required to comply with NERC Reliability Standards. </t>
  </si>
  <si>
    <t>"The Transmission Provider will calculate the costs for system improvements that are avoided when a new proposed Long-Term Regional Transmission Facility addresses reliability needs identified under NERC Reliability Standards and also eliminates, or delays, the need of the Transmission Provider to replace existing electric transmission infrastructure that would otherwise be required to address NERC Reliability Standards"</t>
  </si>
  <si>
    <t>Method not discussed.</t>
  </si>
  <si>
    <t>Not enough methodology info to comment on yet, but good to see NERC reliability standards called out so we know there will be a focus on local reliability projects too</t>
  </si>
  <si>
    <t>TBD. Need to see BPM formula</t>
  </si>
  <si>
    <t>Public Policy: Avoided Cost of Local Transmission Solutions [ii]</t>
  </si>
  <si>
    <t>Benefit represents the costs of TO transmission solutions that are avoided by construction of the transmission project addressing a regional public policy-driven need. [ii]</t>
  </si>
  <si>
    <t>Required B/C &gt;= 1.25 [ii, iv]
Only applies if two or more member TOs are needed to meet the public policy requirement. [ii]</t>
  </si>
  <si>
    <t>Economic: Reductions in Reserve Sharing [ii]</t>
  </si>
  <si>
    <t>Transmission projects may help reduce various reserve sharing requirements, notably the spinning reserve portion of contingency reserve requirements. [ii]</t>
  </si>
  <si>
    <t>Spinning reserve reductions are expected to be captured in the Production Cost Savings benefit (#3). Will consider if there are additional reserve reductions above those captured in #3, and capture those here. [ii]</t>
  </si>
  <si>
    <t>Additional production or capacity savings from reduced reserves, if submitted by project sponsor, will reviewed by member TOs on a case-by-case basis. Methodology for evaluation is not defined. [ii]</t>
  </si>
  <si>
    <t>No;
Focuses on production savings and not capacity savings and benefit methodology undefined for capacity savings</t>
  </si>
  <si>
    <t>Reduced loss of load probability or reduced planning reserve margin</t>
  </si>
  <si>
    <t>"The Transmission Provider will calculate the reduction in the frequency of power outages or the reduction in capital costs for generation needed to be built by the Transmission Provider to meet planning reserve margins as a result of the construction of the proposed Long-Term Regional Transmission Facility."</t>
  </si>
  <si>
    <t>Method not discussed. Presumably a $/LOLE or generation capacity costs</t>
  </si>
  <si>
    <t>Focus on reduction in capacity costs to only the enrolled TP, not system-wide.
Focus on solely reduced frequency of power outages (LOLE and not EUE), so need to monetize based on a $/LOLE reduction.</t>
  </si>
  <si>
    <t>Economic: Production Cost Savings [ii]</t>
  </si>
  <si>
    <t>The economic benefits will be measured in the form of production cost savings resulting from a model run with the proposed project as compared to the model run without the proposed project. [i]</t>
  </si>
  <si>
    <t>Difference in production cost savings between base and change case. Uses PCM with hurdle rates. Company-level PCM (with knowledge of bus-level load distribution within company) must be run but option to run nodal PCM and aggregate results up to company-level. [i,ii]</t>
  </si>
  <si>
    <t>APC ($)
10-yr NPV starting at date of in service [i]</t>
  </si>
  <si>
    <t>Selection requires all scenarios to have a B/C &gt;= 1 and an average B/C &gt;= 1.25.
Only APC savings in study year finalized; how to evaluate savings past study year (i.e., extrapolation) are still undetermined [ii].</t>
  </si>
  <si>
    <t>"The TP will calculate the savings in fuel and other generation operating costs that would be realized if the new facility enables the increased dispatch of lower production-cost generation over higher production cost generation and, where applicable, reduces market clearing prices as lower-cost generation suppliers increasingly set market-clearing prices"</t>
  </si>
  <si>
    <t>PCM</t>
  </si>
  <si>
    <t>company-level APC</t>
  </si>
  <si>
    <t>Presumably using N-0 contingencies since N-1 explicitly mentioned for #5 and not elsewhere. Focus on benefits only to enrolled TP (including only on their facilities and if ATC is available) and not across the entire system</t>
  </si>
  <si>
    <t>"The Transmission Provider will calculate the reduction in total energy necessary to meet demand stemming from reduced energy losses on the transmission facilities of Transmission Provider during the movement (i.e., transmission) of power from generation to loads as a result of a proposed Long-Term Regional Transmission Facility."</t>
  </si>
  <si>
    <t>Presumably using N-0 contingencies since N-1 explicitly mentioned for #5 and not elsewhere. Focus on benefits only to enrolled TP and not across the entire system</t>
  </si>
  <si>
    <t>"The Transmission Provider will calculate the reduction in production costs to the Transmission Provider from avoided congestion resulting from the adjustment required following a single contingency transmission outage as a result of a proposed Long-Term Regional Transmission Facility."</t>
  </si>
  <si>
    <t>PCM using N-1</t>
  </si>
  <si>
    <t>Focus on benefits only to enrolled TP and not across the entire system</t>
  </si>
  <si>
    <t>"The Transmission Provider will calculate the reduction in production costs to the Transmission Provider during extreme weather events and unexpected system conditions, such as unusual weather conditions, fuel shortages, and generation and transmission outages, due to a proposed Long-Term Regional Transmission Facility"</t>
  </si>
  <si>
    <t>Only considering PCM, not also reduced outages, so only partially compliant. Also omitting impacts of imports / interregional transmission.
Intend to include TPL events in addition to other unexpected conditions. Events will be based on historical weather</t>
  </si>
  <si>
    <t>"The Transmission Provider will calculate the benefit of using a proposed Long-Term Regional Transmission Facility to reduce the need for new investment in power plants, such as peaking units, or new peaking generation capacity purchases by the Transmission Provider that would otherwise be required to meet peak load conditions"</t>
  </si>
  <si>
    <t>Generation capacity</t>
  </si>
  <si>
    <t>Not yet enough information to judge. Lots of language stressing there will be no double counting</t>
  </si>
  <si>
    <t>Public Policy: Installed Cost Savings of Lower Cost Generation [ii]</t>
  </si>
  <si>
    <t>Benefit of regional project which enables multiple enrolled TP's access to enabled resource mix is related to the amount of resource power (MW) accessed. [I,ii]</t>
  </si>
  <si>
    <t>Difference in capacity costs of new generation to meet public policy requirement between change and base case. Method for determining the installation costs of new generation not yet decided. [ii,iv]</t>
  </si>
  <si>
    <t>Cost split based on ratio of MW of generation enabled in each company's territory. [ii]</t>
  </si>
  <si>
    <t>Not a quantified benefit for B/C evaluation, but used for purposes of cost allocation: B/C ratio calculated using same method described in Public Policy: Avoided Cost (#1). This method used for cost allocation between those TOs with B/C &gt; 1.25. [ii]</t>
  </si>
  <si>
    <t>WestConnect, "BUSINESS PRACTICE MANUAL" (Dec. 2025)</t>
  </si>
  <si>
    <t>https://doc.westconnect.com/Documents.aspx?NID=21542&amp;dl=1</t>
  </si>
  <si>
    <t>WestConnect, "COST ALLOCATION PROCEDURES V1.2" (Jan 2023)</t>
  </si>
  <si>
    <t xml:space="preserve">https://doc.westconnect.com/Documents.aspx?NID=18202 </t>
  </si>
  <si>
    <t>WestConnect, "Draft Section IX Long Term Regional Transmission Planning" (Feb 2026)</t>
  </si>
  <si>
    <t>https://doc.westconnect.com/Documents.aspx?NID=21580&amp;dl=1</t>
  </si>
  <si>
    <t>Email between author Adria Brooks and WestConnect member TO staff (Apr. 2026)</t>
  </si>
  <si>
    <t>Updated: 5/5/26</t>
  </si>
  <si>
    <t>Existing: Congestion Cost Saving Test</t>
  </si>
  <si>
    <t>Production Cost [i]</t>
  </si>
  <si>
    <t>Difference in footprint-wide production costs between base and change cases using PCM [ii]</t>
  </si>
  <si>
    <t>NPV measured in Y2 and Y5 with 2.2% discount rate. [i]
Production costs</t>
  </si>
  <si>
    <t>Both performed under SCED production cost modeling, so N-1 contingencies. [iii]
ERCOT may recommend a project be built if it passes either eligibility test [iv]:
- PC: B/C greater than first year of annual revenue requirement for project
- CEC: B/C greater than average first three years of annual revenue requirement for project [ii]</t>
  </si>
  <si>
    <t>Consumer Energy Cost [i]</t>
  </si>
  <si>
    <t>Difference in nodal energy consumption between base and change cases using PCM. Price is adjusted to account for price responsive load which sheds during times of high prices. [ii]</t>
  </si>
  <si>
    <t>Not specifically monetized, but reduction in system losses in a % is considered in candidate solution evaluation. [i]
Line losses are considered in PCM performed for Benefit #3 [iii, iv]</t>
  </si>
  <si>
    <t>N-1 contingencies are included in PCM modeling for Benefit #3, but are not separated as individually monetized benefit. No higher order benefits included. [iii, iv]</t>
  </si>
  <si>
    <t>ERCOT, "2024 - 2025 Regional Transmission Plan" (Jan. 2025)</t>
  </si>
  <si>
    <t>www.ercot.com/files/docs/2025/01/27/2024-regional-transmission-plan-rtp-345-kv-plan-and-texas-765-kv-strategic-transmission-expans.pdf</t>
  </si>
  <si>
    <t>ERCOT, "Congestion Cost Savings Test Evaluation Guideline" (Sep. 2025)</t>
  </si>
  <si>
    <t>www.ercot.com/files/docs/2025/02/03/Congestion_Cost_Savings_Test_Evaluation_Guideline.pdf</t>
  </si>
  <si>
    <t xml:space="preserve">ERCOT, "ERCOT Nodal Protocols Section 3: Management Activities for the ERCOT System" (Apr 2026)
</t>
  </si>
  <si>
    <t xml:space="preserve">https://www.ercot.com/files/docs/2025/09/01/03-040126_Nodal.docx </t>
  </si>
  <si>
    <t>Conversations with former ERCOT staff (Apr. 2026)</t>
  </si>
  <si>
    <t>Existing</t>
  </si>
  <si>
    <t>Proposed</t>
  </si>
  <si>
    <t>Avoided or delayed reliability projects</t>
  </si>
  <si>
    <t>This benefit metric monetizes the reliability benefit as the avoided cost of not having to build a separate reliability project. [ii]</t>
  </si>
  <si>
    <t>Difference in thermal reliability needs between the Base and Change cases. Isolate those reliability issues which Change case solves (i.e., exist only in the Base case). Apply a new circuit or transformer in parallel to the thermal reliability issue. [i]</t>
  </si>
  <si>
    <t>Set equal to the capital cost of a known reliability project [v] or the assumed parallel reliability project [i,ii]. NPV for 40years not calculated [i,ii]</t>
  </si>
  <si>
    <t>Would need to use example transmission costs used in CEM or other modeling efforts to get assumed costs of parallel upgrades.
This existing benefit does not account for aging infrastructure replacements.</t>
  </si>
  <si>
    <t>Avoided or deferred reliability trasmission facilities and aging infrastructure [viii]</t>
  </si>
  <si>
    <t>Avoided or deferred reliability transmission facilities and aging infrastructure replacement based upon a transmission project’s, or set of projects’, ability to avoid (or delay) the need for another reliability project that would otherwise be needed; [viii]</t>
  </si>
  <si>
    <t>40-yr NPV</t>
  </si>
  <si>
    <t>Same as existing method but updated to include age-based asset conditions, as recommended by CRA [iii, iv, vi, viii]</t>
  </si>
  <si>
    <t>Reduced expected unserved energy [iv]</t>
  </si>
  <si>
    <t>Reduced loss of load probability or reduced planning reserve margin based on the reduction in costs associated with reduced frequency of power outages or the reduction in capital costs associated with a lower amount of generation required to meet planning reserve margins [viii]</t>
  </si>
  <si>
    <t xml:space="preserve">1. Evaluate change in emergency procurements for Base and Change cases and multiply by LMPs during critical hours
2. Calculate change in expected unserved energy (EUE) for Base and Change cases, add capacity to Base case until EUE matches the Change case, multiply avoided capacity by net cost of new entry (CONE)
3. Calculate change in unserved energy for Base and Change cases and multiply by the value of lost load (VOLL) </t>
  </si>
  <si>
    <t>40-year NPV as described for APC applied to method calculation [i]</t>
  </si>
  <si>
    <t>CRA proposes 3 calculation methods for SPP to vote on [iv]. Options 2 and 3 are more straightforward than the LMP method proposed in 1, which was not suggested by FERC in O1920.
Intention to choose method prior to first CPP cycle.</t>
  </si>
  <si>
    <t>Adjusted Production Cost Savings</t>
  </si>
  <si>
    <t>Reduced production costs, including fuel and other variable operating costs of power generation, realized when new transmission allows for increased dispatch of lower-costs resources [i,ii]</t>
  </si>
  <si>
    <t>Difference in adjusted production costs (APC) under current transmission system (Base Case) and new transmission system (Change Case). Using N-1 nodal PCM.
APC = Production Cost - Revenue from Sales + Cost of Purchases + Native Load Exposure</t>
  </si>
  <si>
    <t>APC measured at Y5 and Y10 at minimum with possibility of one more year measured. Linearly inter/etrapolates for all other years out to Y40 to calculate fourty years of present value. [i,ii]
Nodal PCM results are aggregated to company-level ("zonal") APC
2024 ITP used discount rate of 8% and inflation rate of 2% [v]. CPP leaves room for multiple scenario comparison [ii]</t>
  </si>
  <si>
    <t xml:space="preserve">Includes exports, valued at the weighted average generation LMP of the exporting zone [i]
</t>
  </si>
  <si>
    <t>"Production cost savings quantified based on the impact of production cost savings by considering Locational Marginal Price (LMP) for purchases and sales of energy between each area of the transmission grid" [viii]</t>
  </si>
  <si>
    <t>40-yr NPV
Nodal PCM results are aggregated to company-level ("zonal") APC</t>
  </si>
  <si>
    <t>Unchanged from existing method</t>
  </si>
  <si>
    <t>Marginal Energy Losses Benefits</t>
  </si>
  <si>
    <t>Reduction in system losses that occurs when additional transmission capacity reduces total transmission losses [i]</t>
  </si>
  <si>
    <t>Difference in average LMP loss component: [(LMP Loss Factor) x (Generation)] for the Base and Change Cases, where the LMP loss factor is difference in LMP loss component (as % of total LMP) between the load or generator nodes. The average is calculated as 50% of the marginal loss component take directly from APC calculations. [i]
Total loss savings are calculated for both generation and imports (only generation shown above) and summed for every hour of studied year in each zone.</t>
  </si>
  <si>
    <t>40-year NPV as described for APC applied to method calculation [i]
nodal LMP ($/MWh)</t>
  </si>
  <si>
    <t>Post-processing of APC results</t>
  </si>
  <si>
    <t>Yes; 
proxy method</t>
  </si>
  <si>
    <t>Reduced transmission energy losses [viii]</t>
  </si>
  <si>
    <t>"Reduced transmission energy losses as measured by the impact of transmission expansions on the energy (MWh) losses incurred in the transmittal of power from generation to load" [viii]</t>
  </si>
  <si>
    <t>CRA recommendation: tips to reduce computation burden [iv]</t>
  </si>
  <si>
    <t>Mitigation of Transmission Outage Costs</t>
  </si>
  <si>
    <t>Incremental reduction to adjusted production cost savings when forced and planned outages are simulated</t>
  </si>
  <si>
    <t>Difference between APC with outages (Outage Base Case - Outage Change Case) and ACP without outages (Base Case - Change Case) [i]
Outage profiles based on historic data [i], including an old RCAR II study (used for 2024 ITP)</t>
  </si>
  <si>
    <t>40-year NPV as described for APC applied to method calculation [i]
Nodal PCM results are aggregated to company-level ("zonal") APC</t>
  </si>
  <si>
    <t>Outdated outages using old RCAR II study</t>
  </si>
  <si>
    <t>Reduced congestion due to transmission outages [viii]</t>
  </si>
  <si>
    <t>"Reduced congestion due to transmission outages based upon the availability of new transmission projects decreasing congestion and increasing the operational flexibility of the system to mitigate the impacts of transmission outages" [viii]</t>
  </si>
  <si>
    <t>Same as current but with updated outage conditions, as recommended by CRA [iii, iv, vi]</t>
  </si>
  <si>
    <t>Continued use of RCAR II Study raised concern that use of old transmission outage data would not have same assumptions, so comparing apples and oranges. [iv]</t>
  </si>
  <si>
    <t>Mitigation of extreme weather events and unexpected system conditions [viii]</t>
  </si>
  <si>
    <t>"Mitigation of extreme weather events and unexpected system conditions based upon the calculation of the reduction in production costs during extreme weather events and unexpected system conditions, including the benefits associated with any increase in interregional transfer capability that a portfolio of projects may provide during an extreme weather event" [viii]</t>
  </si>
  <si>
    <r>
      <rPr>
        <b/>
        <sz val="11"/>
        <rFont val="Aptos Narrow"/>
        <family val="2"/>
        <scheme val="minor"/>
      </rPr>
      <t>SUM OF</t>
    </r>
    <r>
      <rPr>
        <sz val="11"/>
        <rFont val="Aptos Narrow"/>
        <family val="2"/>
        <scheme val="minor"/>
      </rPr>
      <t xml:space="preserve">
- APC: nodal N-1 power flow
- Load shed: AC nodal powerflow model used to estimate load shed given voltage instabilities,
- Interregional transferability: Resource availability is reduced in each of six subregions while availability in increased in all neighboring subregions until the voltage collapses within that specific subregion. Performed using unconstrained import/export capability for an understanding of how internal/external resources flow into system at different times.
All measured as difference between base and change cases under stress conditions. Considering defining stress conditions as 20% worse historic events characterized by their magnitude and speed of loss. [iii, iv, vi]</t>
    </r>
  </si>
  <si>
    <t>40-year NPV as described for APC applied to method calculation [i]
Nodal PCM results are aggregated to company-level ("zonal") APC.
Monetization still under debate; stakeholders are weary of VOLL</t>
  </si>
  <si>
    <t>Capacity Savings from Reduced On-Peak Losses</t>
  </si>
  <si>
    <t>Reduced costs from avoided generation investment otherwise required for system transmission losses that are now reduced given expanded system. [i]</t>
  </si>
  <si>
    <t>Reduction in Losses [MW] times 112% times Net CONE [$/MW-yr]
12% accounts for 12% capacity margin.</t>
  </si>
  <si>
    <t>40-year NPV as described for APC applied to method calculation [i]
Net CONE is calculated as difference in annualized CONE (investment and fixed O&amp;M) of a new gas CT facility and the expected revenues from a CT facility [i]</t>
  </si>
  <si>
    <t>Capacity cost benefits from reduced peak energy losses [viii]</t>
  </si>
  <si>
    <t>Capacity cost benefits from reduced peak energy losses that capture the value of the generation capacity that may no longer be required due to a reduction in losses during the system peak [viii]</t>
  </si>
  <si>
    <t>40-yr NPV
net CONE</t>
  </si>
  <si>
    <t>CRA recommended SPP analyze multiple peak scenarios, not just one, and to update reserve margin multiplier to reflect current value. [iv] CPP will analyze multiple scenarios and still awaiting decision on use of updated reserve margin. [iii]</t>
  </si>
  <si>
    <t>Assumed Benefit of Mandated Reliability Projects</t>
  </si>
  <si>
    <t>Minimum economic benefits produced by reliability-driven transmission projects that resolve NERC-defined violations [i]
The System Reconfiguration method measures the incremental flows shifted onto the existing transmission system during an outage of the reliability upgrade being evaluated. It is a proxy for how much the reliability upgrade reduces flows on the rest of the system. [i]</t>
  </si>
  <si>
    <t>Difference in power flow on remaining transmission facilities with reliability projects taken out of service (change case). Where increased power flow is found, those TPs are considered beneficiaries of the reliabilty project. Uses PCM to determine change in flows. [i]</t>
  </si>
  <si>
    <t>Benefit set equal to project cost and allocated to TPs based on a combination of their portion of changed power flow share and load ratio share [i]</t>
  </si>
  <si>
    <t>Benefit set equal to costs as reliability projects are assumed to have a B/C ratio of 1 [i]</t>
  </si>
  <si>
    <t>Benefit from Meeting Public Policy Goals</t>
  </si>
  <si>
    <t>Minimum economic benefits produced by public policy-driven transmission projects, including those that help meet state goals or mandates [i]</t>
  </si>
  <si>
    <t>Determine RPS or other public policy regulation/low and share of unmet RPS in each zone.</t>
  </si>
  <si>
    <t>Benefit set equal to project cost and allocated to zones based on that zones share of unmet RPS or equivalent. [i]</t>
  </si>
  <si>
    <t>Only used for policy projects. The benefit is equal to the costs of the transmission projects needed to meet public policy goals. [i]</t>
  </si>
  <si>
    <t>Increased Wheeling Through and Out Revenues</t>
  </si>
  <si>
    <t>Expected increase in wheeling revenues resulting from an increase in exports with neighboring regions. [i]</t>
  </si>
  <si>
    <t>For firm transfers, find the difference in available transfer capacity (measured using FCITC)on interregional paths between base and change case. Apply the anticipated future export power.
For non-firm transfers, use PCM with hurdle rates to estimate the expected amount of increased exported power.</t>
  </si>
  <si>
    <t>Firm: Long-term wheeling service ($/MW)
Non-firm:  Non-firm hourly wheeling service ($/MWh)</t>
  </si>
  <si>
    <t>These administrative wheeling charges are in addition to energy sales. CRA recommends this be removed for O1920 purposes but stakeholders opting to keep it [iii, iv, vi].</t>
  </si>
  <si>
    <t>GRID Contributions (GRID-C) Benefit [vii]</t>
  </si>
  <si>
    <t>"Recognize interconnection customers paying GRID Contributions are benefitting from continued proactive planning through GEM and MEM analysis regardless of when they enter the ICS" [vii]</t>
  </si>
  <si>
    <t>SPP currently debating several methods to include GRID Contributions from interconnection customers into their benefit-to-cost evaluation. The potential methods include quantifying benefits to generators, benefits to loads, and direct inclusion of the GRID-C charge to reduce costs in benefit-to-cost ratio.</t>
  </si>
  <si>
    <t>Depends on option selected</t>
  </si>
  <si>
    <t>GRID-C is a $/MW rate charged to interconnection customers to contribute to network upgrades across the SPP system. It is derived based on system usage and resource adequacy contributions). [vii]</t>
  </si>
  <si>
    <t>SPP "Benefit Metrics Manual v1.5" (Dec 2025)</t>
  </si>
  <si>
    <t>https://www.spp.org/documents/75533/benefit%20metrics%20manual%20v1.5.pdf</t>
  </si>
  <si>
    <t>SPP "Consolidated Planning Process Manual v.1.0" (Jan. 2026)</t>
  </si>
  <si>
    <t>https://www.spp.org/documents/75701/consolidated%20planning%20process%20manual%20v1.0%20(pending%20cpp%20approval)%20.pdf</t>
  </si>
  <si>
    <t xml:space="preserve">Schoppe, R. "FERC Order 1920 - Benefits Education and Update" Presentation to SPP CAWG Order 1920 Subgroup (Sept. 2025) </t>
  </si>
  <si>
    <t>Charles River Associates, "06 - Script O2 Recommendations_Transmission Benefits - Updated 5-28 in joint mtg" (May 2025)</t>
  </si>
  <si>
    <t>SPP "2024 INTEGRATED TRANSMISSION PLANNING ASSESSMENT REPORT" (Jan. 2025)</t>
  </si>
  <si>
    <t>https://www.spp.org/media/2229/2024-itp-assessment-report-v10.pdf</t>
  </si>
  <si>
    <t>vi</t>
  </si>
  <si>
    <t>vii</t>
  </si>
  <si>
    <t>Allen, K., "GRID-C in CPP  Benefit-to-Cost Evaluation," presentation to ESWG (Apr. 2026)</t>
  </si>
  <si>
    <t>viii</t>
  </si>
  <si>
    <t xml:space="preserve">Schoppe, R. "RR 744 &amp; ORDER 1920 COMPLIANCE RECOMMENDATION REPORT" Submitted on Apr. 20, 2026 and approved by Board on May 5, 2026 (Apr. 2026) </t>
  </si>
  <si>
    <t>ix</t>
  </si>
  <si>
    <t>Conversations with SPP Staff (Mar &amp; Apr. 2026)</t>
  </si>
  <si>
    <t>Existing: LRTP Tranche 2.1 (and occassionally Tranche 1) [i - iv, vi]</t>
  </si>
  <si>
    <t>Proposed [v]</t>
  </si>
  <si>
    <r>
      <t xml:space="preserve">Avoided transmission investment
</t>
    </r>
    <r>
      <rPr>
        <sz val="11"/>
        <rFont val="Aptos Narrow"/>
        <family val="2"/>
        <scheme val="minor"/>
      </rPr>
      <t>(same name in both T1 and T2.1)</t>
    </r>
  </si>
  <si>
    <r>
      <t xml:space="preserve">Costs for age and condition replacement of transmission facilities are offset by rebuilds and co-location of LRTP projects along existing rights-of-way.
</t>
    </r>
    <r>
      <rPr>
        <b/>
        <sz val="11"/>
        <rFont val="Aptos Narrow"/>
        <family val="2"/>
        <scheme val="minor"/>
      </rPr>
      <t>OR for T1:</t>
    </r>
    <r>
      <rPr>
        <sz val="11"/>
        <rFont val="Aptos Narrow"/>
        <family val="2"/>
        <scheme val="minor"/>
      </rPr>
      <t xml:space="preserve">
Captures the avoided cost of reliability upgrades and replacements that will not be required in the future as a result of the addition of LRTP projects. [i]</t>
    </r>
  </si>
  <si>
    <r>
      <t xml:space="preserve">Identify aging transmission facilities in the LTRP facility rights-of-way that would need to be replaced within next 20 years.
</t>
    </r>
    <r>
      <rPr>
        <b/>
        <sz val="11"/>
        <rFont val="Aptos Narrow"/>
        <family val="2"/>
        <scheme val="minor"/>
      </rPr>
      <t>AND for T1:</t>
    </r>
    <r>
      <rPr>
        <sz val="11"/>
        <rFont val="Aptos Narrow"/>
        <family val="2"/>
        <scheme val="minor"/>
      </rPr>
      <t xml:space="preserve">
Measure future thermal loading of all lines with and without LTRP and identify lines where rating exceedance is solved by LTRP [i]</t>
    </r>
  </si>
  <si>
    <r>
      <t xml:space="preserve">To get total avoided capital cost, multiply MISO's exploratory costs for different voltage classes ($/mi) by the length of co-located aging project. 
Calculate present value for years Y10 through Y20. 
Applies different discount rates (.071 &amp; .03) and duration (20-yr &amp; 40-yr) to get range of results.
</t>
    </r>
    <r>
      <rPr>
        <b/>
        <sz val="11"/>
        <rFont val="Aptos Narrow"/>
        <family val="2"/>
        <scheme val="minor"/>
      </rPr>
      <t>AND for T1:</t>
    </r>
    <r>
      <rPr>
        <sz val="11"/>
        <rFont val="Aptos Narrow"/>
        <family val="2"/>
        <scheme val="minor"/>
      </rPr>
      <t xml:space="preserve">
Measure thermal flows at Y10 and Y20. Test if (2*Flow_20 - Flow_10) exceeds line rating. Monetized using exploratory cost estimates based on facility type. Capital investments assumed to be spread evenly for 5 years prior to ISY. 20- and 40-yr NPV.  [i]</t>
    </r>
  </si>
  <si>
    <t>This method only captures age and condition upgrades in the LTRP ROW, not elsewhere on the system. MISO felt their T1 approach for capturing local reliability upgrades was "overly conservative" so switched to Mitigation of Reliability Issues in T2.</t>
  </si>
  <si>
    <t>No changes propsed. MISO believes the existing methodology is compliant, though details need to be added to their Tariff for O1920 compliance</t>
  </si>
  <si>
    <t>Mitigation of reliability issues</t>
  </si>
  <si>
    <t>Reliability benefits monetize the avoided risk of unserved load that would otherwise occur if system performance criteria are not met. Focuses on thermal and voltage overloads resulting from NERC TPL Contingencies P1, P2, and P7 under typical conditions</t>
  </si>
  <si>
    <t>Difference in EUE between change and base cases (only for thermal overloads that are fully resolved by the planned projects in change case)</t>
  </si>
  <si>
    <t>Product of value of lost load (VOLL, $/MWh) and difference in EUE (MWh)
Costs measured at Y10 (facility energization) and Y20.  Linearly interpolates for all other years to calculate twenty years (Y20-Y0) of present value
Applies different discount rates (.071 &amp; .03), duration (20-yr &amp; 40-yr), and VOLL ($3,500/MWh &amp; $10,000/MWh) to get range of results</t>
  </si>
  <si>
    <t>MISO models one system redispatch attempt following the contingency before calculating EUE resulting from the contingency. Does not perform this analysis for P3-P6 contingencies because computationally expensive.</t>
  </si>
  <si>
    <t>Avoided Capacity Costs (ACC)</t>
  </si>
  <si>
    <t xml:space="preserve">ACC: Reflects the capital cost savings from the increase in transmission capability provided by LRTP, enabling access to resources over the wider MISO footprint. </t>
  </si>
  <si>
    <t>Change in LOLE between change and base cases to determine the adjustment in MISO-wide reserve requirement to meet the LOLE target</t>
  </si>
  <si>
    <t>Difference in capital costs to meet differing PRM by running incremental expansion that reflects the increase in PRM (without the portfolio) and calculating the cost of the additional capacity. Applies a proportion to ACC and CSRL separately.
Costs measured at Y10 (facility energization) and Y20.  Linearly interpolates for all other years to calculate twenty years (Y20-Y0) of present value
Applies different discount rates (.071 &amp; .03) and duration (20-yr &amp; 40-yr) to get range of results</t>
  </si>
  <si>
    <t>CSRL is calculated at the same time as ACC. MISO considers the total capacity savings due to reduced capacity (ACC) and transmission losses (CSRL) and assigns the proportion of total capacity savings accordingly</t>
  </si>
  <si>
    <t>Congestion and fuel savings</t>
  </si>
  <si>
    <t>Measures the reduction in congestion costs and generator production costs. Transmission allows for more efficient access to low-cost resources and reduces congestion costs with a more economical dispatch of resources.</t>
  </si>
  <si>
    <t>Change in zonal APC between the change and base cases. 
APC is calculated at the local balancing authority level and then aggregated to show benefits at the zone and subregional level for the purpose of the business case.</t>
  </si>
  <si>
    <t>APC measured at Y10 (facility energization), Y15, and Y20. Linearly inter/etrapolates for all other years out to Y30 to calculate twenty years (Y30-Y10) of present value
Applies different discount rates (.071 &amp; .03) and duration (20-yr &amp; 40-yr) to get range of results</t>
  </si>
  <si>
    <t>Energy savings from reduced losses</t>
  </si>
  <si>
    <t>Captures the lower production costs that result from the addition of transmission facilities that reduces the overall system losses. New transmission reduces flows on existing wires and can reduce transmission energy loss rates.</t>
  </si>
  <si>
    <t>Change in zonal APC between change and base cases given difference in system losses modeled as load.
APC is calculated at the local balancing authority level and then aggregated to show benefits at the zone and subregional level for the purpose of the business case.</t>
  </si>
  <si>
    <t>Proxy method to treat calculated transmission losses as a "load" and re-run PCM. This loss "load" is not included in the Congestion and Fuel savings benefit. The PCM software can calculate the actual ACP from transmission losses, but it is computationally expensive. MISO's method is a proxy estimation.</t>
  </si>
  <si>
    <t>Yes, but proxy method</t>
  </si>
  <si>
    <t xml:space="preserve">Reduced transmission outage costs </t>
  </si>
  <si>
    <t xml:space="preserve">Transmission outages reduce operational transmission capacity and can impact congestion. Captures incremental savings that more fully reflect the effects of congestion under actual operating conditions. </t>
  </si>
  <si>
    <t>Change in zonal APC between change and base cases given increased outages. Reduced by the Congestion and Fuel Savings benefit.
APC is calculated at the local balancing authority level and then aggregated to show benefits at the zone and subregional level for the purpose of the business case.</t>
  </si>
  <si>
    <t>Congestion and fuel savings (benefit #3) only includes N-1 contingencies. This benefit is meant to capture similar savings due to other contingencies. Outage cases reflect operational outages experienced btw 2014-2019 and will be consistent.</t>
  </si>
  <si>
    <t>MISO states they need to update the description in their tariff to be fully aligned</t>
  </si>
  <si>
    <t>Reduced Risk from Extreme Weather Impacts</t>
  </si>
  <si>
    <t>Reflects the value of reducing the risk of expected unserved energy (EUE) during periods of expected supply deficiency attributed to extreme weather conditions.</t>
  </si>
  <si>
    <t>Difference in EUE between change and base cases.</t>
  </si>
  <si>
    <t>Product of value of lost load (VOLL, $/MWh) and difference in EUE (MWh)
Sum of measurements at Y1, Y5, Y10, Y15, Y20 to represent 1-in-5 year load shed event
Applies different discount rates (.071 &amp; .03), duration (20-yr &amp; 40-yr), and VOLL ($3,500/MWh &amp; $10,000/MWh) to get range of results</t>
  </si>
  <si>
    <t>MISO will calculate the EUE for 1,750 extreme event scenarios, based on historic events, and take the average of the top 20% (350 events)</t>
  </si>
  <si>
    <t>Partial. Does not include interregional Tx, non-weather unexpected extreme events, or adjusted APC savings</t>
  </si>
  <si>
    <t>MISO believes they are only partially aligned, they note missing interregional transmission, non-weather unexpected extreme events, and APC savings.</t>
  </si>
  <si>
    <t>Capacity savings from reduced losses (CSRL)</t>
  </si>
  <si>
    <t>CSRL: Captures benefits from reduced transmission system losses from the addition of new transmission facilities. The increase in transmission capacity reduces the effective system impedance and redistributes flows from resources across the footprint to the load centers, lowering losses.</t>
  </si>
  <si>
    <t>The capacity losses are reflected as additional requirements that are simply added to the PRM that would drive the need for more capacity without the portfolio</t>
  </si>
  <si>
    <t>Difference in capital costs to meet differing PRM (applies a proportion to ACC and CSRL separately)
Costs measured at Y10 (facility energization) and Y20.  Linearly interpolates for all other years to calculate twenty years (Y20-Y0) of present value
Applies different discount rates (.071 &amp; .03) and duration (20-yr &amp; 40-yr) to get range of results</t>
  </si>
  <si>
    <t>Decarbonization</t>
  </si>
  <si>
    <t>Decarbonization benefits relate to avoided CO2 emissions that result from the more efficient dispatch of lower-cost resources</t>
  </si>
  <si>
    <t>Difference in carbon emissions between change and base cases</t>
  </si>
  <si>
    <t>Product of carbon emissions and social cost of carbon (SCC determined from 3 sources: MN legislation, EPA, IRS 45Q tax credit)
Emissions measured at Y10 (facility energization), Y15, and Y20. Linearly inter/etrapolates for all other years out to Y30 to calculate twenty years (Y30-Y10) of present value
Applies different discount rates (.071 &amp; .03) and duration (20-yr &amp; 40-yr) to get range of results</t>
  </si>
  <si>
    <t>Does not map to any one O1920 Benefit
from 20 years of PCM runs</t>
  </si>
  <si>
    <t>MISO, "LRTP Tranche 1 Portfolio Detailed Business Case," presentation presented to LRTP Workshop on March 29, 2022</t>
  </si>
  <si>
    <t>MISO, "LRTP Tranche 2.1 Benefits Analysis Results Review" (Sept. 2024)</t>
  </si>
  <si>
    <t xml:space="preserve">https://cdn.misoenergy.org/20240913%20LRTP%20Workshop%20Item%2001%20Tranche%202.1%20Benefits%20Analysis%20Results%20Review647234.pdf </t>
  </si>
  <si>
    <t>MISO, "LRTP Tranche 2  Business Case Metrics Methodology Whitepaper" (Oct. 2024)</t>
  </si>
  <si>
    <t>https://cdn.misoenergy.org/LRTP%20Tranche%202%20Business%20Case%20Metrics%20Methodology%20Whitepaper633738.pdf</t>
  </si>
  <si>
    <t>MISO, "Economic Planning Whitepaper" (Oct. 2024)</t>
  </si>
  <si>
    <t>https://cdn.misoenergy.org/MISO%20Economic%20Planning%20Whitepaper651689.pdf</t>
  </si>
  <si>
    <t>MISO, "MISO's Assessment of FERC Order 1920 Requirements" (Aug. 2025)</t>
  </si>
  <si>
    <t>https://cdn.misoenergy.org/20250827%20PAC%20Item%2004%20Order%201920%20Requirement%20Summary714884.pdf</t>
  </si>
  <si>
    <t>Conversations with MISO Staff (Mar. &amp; Apr. 2026)</t>
  </si>
  <si>
    <t>Last updated: 5/4/26</t>
  </si>
  <si>
    <t>Proposed: O1920 Draft Tariff Changes [ii]</t>
  </si>
  <si>
    <t>Total Estimated Avoided Project Cost Benefit</t>
  </si>
  <si>
    <t xml:space="preserve">The Estimated Avoided Project Cost Benefit for each enrolled transmission provider in the FRCC that has one or more projects in the Regional Plan being displaced by a CEERTS project. </t>
  </si>
  <si>
    <t>Independent consultant will determine if any enrolled TP's planned projects (including alternative projects) or if any regional plans approved in the prior year will be displaced. Avoided projects include both age-based asset condition and reliability projects.</t>
  </si>
  <si>
    <t>TPs / FRCC will provide cost estimates of displaced and alternative projects to the independent consultant, who will calculate a 20-yr NPV for all projects [iv]</t>
  </si>
  <si>
    <t>Avoided projects must  include a topology change (a rating increase without a topology change would not be captured as a project in the Regional Plan), be greater than 200 kV, be between two transmission providers, and at least four years out in the planning horizon. Any other local updgrades obviated by the proposed CEERTS project (including age-baed rebuilds or maintenance projects) would also be added to the benefits of the Avoided project. 
Costs of CEERTS in denominator of B/C ratio will include sunk costs of any local upgrades necessary to accommodate the regional project. B/C &gt; 1 to move forward. [iv]</t>
  </si>
  <si>
    <t>Avoided or Deferred Reliability Transmission Facilities and Aging Infrastructure Replacement</t>
  </si>
  <si>
    <t>"Reduced costs due to avoided or delayed transmission investment otherwise required to address reliability needs or replace aging transmission facilities."</t>
  </si>
  <si>
    <t>"Measure the investment cost of the avoided or deferred reliability transmission facilities and aging transmission infrastructure replacement compared to the investment cost of the Long-Term Regional Transmission Facility(ies) that could be implemented to avoid or defer those avoided or deferred investments.”</t>
  </si>
  <si>
    <t>Unknown</t>
  </si>
  <si>
    <t>Total Estimated Alternative Projects Cost Benefit</t>
  </si>
  <si>
    <t>The Estimated Alternative Project Cost Benefit for each enrolled transmission provider in the FRCC that has one or more alternative projects for which a CEERTS project addresses a need for which there are no transmission projects currently planned.</t>
  </si>
  <si>
    <t>If a CEERTS project addresses a need for which there are no transmission projects currently planned, then an alternative project(s) will be identified that addresses that same need, and the Estimated Alternative Project Cost Benefit for each enrolled transmission provider in the FRCC will be determined for comparison. [iii]</t>
  </si>
  <si>
    <t>Costs of CEERTS in denominator of B/C ratio will include sunk costs of any local upgrades necessary to accommodate the regional project. B/C &gt; 1 to move forward. [iv]</t>
  </si>
  <si>
    <t>Reduced Loss of Load Probability</t>
  </si>
  <si>
    <t>"Reduced frequency of loss of load events by providing additional pathways for connecting generation resources with load in regions that can be constrained by weather events and unplanned outages (if the planning reserve margin is not changed despite lower loss of load events), as well as improved physical reliability benefits by reducing the likelihood of load shed events."</t>
  </si>
  <si>
    <t>"Measure the reduction in capital costs or avoided costs needed to meet a loss of load probability target consistent with the target provided to the Florida Public Service Commission with and without a Long-Term Regional Transmission Facility(ies)."</t>
  </si>
  <si>
    <t>Capital costs ($)</t>
  </si>
  <si>
    <t>FRCC will run both and then choose one or the other, not both, for benefits evaluation.
Unclear how description of 2(a) differs from 6. 
Unsure how "capital costs" will differ from "avoided costs". 
Need confirmation: will net CONE be used?</t>
  </si>
  <si>
    <t>Reduced Planning Reserve Margin</t>
  </si>
  <si>
    <t>"Reduction in capital costs of generation needed to meet resource adequacy requirements (i.e., planning reserve margins) while holding loss of load probability constant."</t>
  </si>
  <si>
    <t>"Measure the reduction in capital costs or avoided costs needed to meet the planning reserve margin established and approved by the Florida Public Service Commission with and without a Long-Term Regional Transmission Facility(ies)."</t>
  </si>
  <si>
    <t>Production Cost Savings</t>
  </si>
  <si>
    <t>"Savings in fuel and other variable operating costs of power generation that are realized when transmission facilities allow for displacement of higher-cost supplies through the increased dispatch of suppliers that have lower incremental costs of production, as well as a reduction in market prices as lower-cost suppliers set market clearing prices."</t>
  </si>
  <si>
    <t>"Measured using production cost modeling simulations individually studied by each Transmission Provider to compare production costs with and without a Long-Term Regional Transmission Facility(ies).”</t>
  </si>
  <si>
    <t>APC ($)</t>
  </si>
  <si>
    <t>Concern that TPs are measuring separately, so could get different answers if not modeled using consistent input data, assumptions, and models. 
TBD on nodal or zonal PCM (decision coming May 2026). Unknown how PCM results will be aggregated, but presumably to company level. Unknown outage conditions in modeling at this time.</t>
  </si>
  <si>
    <t>Total Estimated Transmission Line Loss Value Benefit</t>
  </si>
  <si>
    <t>The change in transmission losses caused by the CEERTS project</t>
  </si>
  <si>
    <t>Difference in transmission system losses on enrolled TP's systems between the base and change case. Measured during both peak and off-peak conditions.</t>
  </si>
  <si>
    <t>20-yr NPV calculated by indpendent consultant</t>
  </si>
  <si>
    <t>Change case is careful to remove the displaced projects from #1
The change in losses measured for Y10 will be kept constant through Y20.
Costs of CEERTS in B/C ratio will include all local upgrades necessary to accommodate the regional project.</t>
  </si>
  <si>
    <t>Reduced Transmission Energy Losses</t>
  </si>
  <si>
    <t>"Measure transmission energy losses incurred in the delivery of power to the load with and without a Long-Term Regional Transmission Facility(ies).”</t>
  </si>
  <si>
    <t>Concern that TPs are measuring separately, so could get different answers if not modeled using consistent input data, assumptions, and models.
TBD on nodal or zonal PCM (decision coming May 2026). Unknown how PCM results will be aggregated, but presumably to company level.</t>
  </si>
  <si>
    <t>Reduced Congestion Due to Transmission Outages</t>
  </si>
  <si>
    <t>"Reduced production costs resulting from avoided congestion during transmission outages."</t>
  </si>
  <si>
    <t>"Measured using the sum of the individual production cost modeling simulations studied by each Transmission Provider to compare congestion costs during outage conditions with and without a Long-Term Regional Transmission Facility(ies). The sum of the individual production cost modeling simulations represents the regional benefit.”</t>
  </si>
  <si>
    <t>Concern that TPs are measuring separately, so could get different answers if not modeled using consistent input data, assumptions, and models. Plan to add the disparate TP results to get full benefit.
Unknown outage conditions in modeling at this time.</t>
  </si>
  <si>
    <t>Mitigation of Extreme Weather Events and Unexpected System Conditions</t>
  </si>
  <si>
    <t>"Measured using the sum of the individual production costs studied by each Transmission Provider and loss of load to account for extreme weather events and unexpected system conditions and Interregional Transfer Capability during extreme weather events and unexpected system conditions resulting in outages with and without a Long-Term Regional Transmission Facility(ies).”</t>
  </si>
  <si>
    <t>No explanation for the the events being modeled.</t>
  </si>
  <si>
    <t>Capacity Cost Benefits from Reduced Peak Energy Losses</t>
  </si>
  <si>
    <t>"Reduced generation capacity investment needed to meet peak load."</t>
  </si>
  <si>
    <t>"Measure the reduced resource capacity costs resulting from the reduction in peak energy losses with and without a Long-Term Regional Transmission Facility(ies).”</t>
  </si>
  <si>
    <t>Secondary Benefits</t>
  </si>
  <si>
    <t>"The extent to which the proposal would have secondary benefits such as addressing additional or other system reliability, operational performance, or economic efficiency needs."</t>
  </si>
  <si>
    <t>More of a selection critieria than a monetized benefit</t>
  </si>
  <si>
    <t>Duke Energy, "OATT FRCC Process described in Att N-2: DEF Zone Transmission Planning Process Section 1.2.9.C" (2025)</t>
  </si>
  <si>
    <t>https://www.ferc.duke-energy.com/Tariffs/Joint_OATT.pdf</t>
  </si>
  <si>
    <t>EDF, "Comments on Draft Tariff Changes for O1920" (Mar. 2026)</t>
  </si>
  <si>
    <t>Note: FRCC website has been down for Spring 2026 and the draft Tariff is neither available publicly nor was it sent to the authors during review request. We instead used Tariff language referenced in EDF comments submitted to FRCC during the stakeholder process.</t>
  </si>
  <si>
    <t>Duke Energy Florida, "Duke Energy Florida, LLC ’s Petition for Determination of Need for DeLand West - Dona Vista Transmission Line; Docket No. 20250078-EI" Submitted to FL Public Service Commission (Jun. 2025)</t>
  </si>
  <si>
    <t xml:space="preserve">https://www.floridapsc.com/pscfiles/library/filings/2025/04335-2025/04335-2025.pdf </t>
  </si>
  <si>
    <t>Conversations with FRCC stakeholders and former staff (Apr. &amp; May 2026)</t>
  </si>
  <si>
    <t>Proposed: O1920 Proposal Meeting [ii]</t>
  </si>
  <si>
    <t>Displaced Transmission Projects [iii]</t>
  </si>
  <si>
    <t>All transmission projects in the ten (10) year transmission expansion plan and all regional + alternative transmission projects in the regional transmission plan which would be displaced.
The transmission projects subject to displacement are all Local planning projects regardless of whether they are reliability or aging-infrastructure driven. [iii]</t>
  </si>
  <si>
    <t>Same as proposal</t>
  </si>
  <si>
    <t>Any local upgrades caused by the Regional Transmission Alternative proposal recognized as a reduction to this benefit.</t>
  </si>
  <si>
    <t>Yes;
within the O1000 planning window</t>
  </si>
  <si>
    <t>Avoided/ Deferred Transmission &amp; Aging Infrastructure Replacements</t>
  </si>
  <si>
    <t>Reduced transmission expenditures achieved when LTRTF(s) avoid or defer local transmission projects* that are otherwise needed for system reliability.
*Local Transmission Projects are projects proposed or planned by individual sponsors within the 20-year horizon that are NOT regional in nature.</t>
  </si>
  <si>
    <t>Will use AC power flow model given change case to determine if any 20-yr local projects are no longer needed (i.e., overloads resolved) given list of 20-yr local transmission assets provided by regional sponsors. This benefit is reduced by any additional local upgrade costs needed to support the LTRTF regional projects</t>
  </si>
  <si>
    <t>Credited as annualized avoided cost of identified project in Reference case; not embedded in production-cost savings [iii]</t>
  </si>
  <si>
    <t>All planned or modeled local asset replacement and expansions within the 20-yr model which are avoided by the examined LTRTF are included in these deferred costs. [iii]
Opting to capture cost of any local upgrades caused and not addressed by the LTRTFs as a reduction to this benefit.</t>
  </si>
  <si>
    <t>Partial
Need to model 20-yr asset condition</t>
  </si>
  <si>
    <t>Loss of Load Probability &amp; Reduced Planning Reserve Margins</t>
  </si>
  <si>
    <t>Enhanced system reliability associated with LTRTF(s) that result in increased transmission transfer capability during times of need.</t>
  </si>
  <si>
    <t>Measure change in EUE in all regions (sponsor utility territories) between base and change cases.</t>
  </si>
  <si>
    <t>Product of change in EUE and VOLL
    or
Product of avoided capacity and Capacity Cost</t>
  </si>
  <si>
    <t>SERTP has a methodology for both EUE and Capacity Cost approaches, but has not made a final determination on which one will be used for each cycle. [iii]</t>
  </si>
  <si>
    <t>Production Cost
Savings</t>
  </si>
  <si>
    <t>Fuel &amp; variable O&amp;M cost savings associated with LTRTF(s) that enhance the ability to dispatch generation units more economically.</t>
  </si>
  <si>
    <t xml:space="preserve">Measure change in APC between sponsors between base and change cases. Only doing this for normal-conditions hours only (N-0); excluding transmission outage and extreme-event hours. </t>
  </si>
  <si>
    <t>Company-level APC</t>
  </si>
  <si>
    <t>Only capturing benefits between sponsors and not within sponsor territories. 
At the time of writing, SERTP has not made a final determination on whether a zonal or nodal model will be used to most appropriately model the bilateral market conditions. Due to the nature of the bilateral market construct, BA-BA interchange is subject to hurdle rates (under nodal or zonal analysis) to reflect transmission import/exports and other administrative expenses. [iii]</t>
  </si>
  <si>
    <t>Partial
Missing benefits within sponsor territories</t>
  </si>
  <si>
    <t>Real Power Losses [iii]</t>
  </si>
  <si>
    <t>The cost savings and/or increase associated with real power losses on the transmission system(s) within the SERTP region with the implementation of the proposed regional transmission project will be estimated for each Impacted Utility throughout the ten (10) year transmission planning</t>
  </si>
  <si>
    <t>Difference in real power system losses for average load between base and change cases using AC power flow model</t>
  </si>
  <si>
    <t>Estimate energy production associated with losses amount ($/MWh)</t>
  </si>
  <si>
    <t>If B#1 is less than costs or if losses are less than 1MW in all Sponors' territories, B#4 is assumed to be a negligible benefit</t>
  </si>
  <si>
    <t>Likely;
thresholds to calculate should not be used for O1920</t>
  </si>
  <si>
    <t>Reduced transmission losses</t>
  </si>
  <si>
    <t xml:space="preserve">Fuel &amp; variable O&amp;M cost savings associated with LTRTF(s) that reduce total energy generation needed to meet demand by reducing transmission losses. </t>
  </si>
  <si>
    <t>Difference in system transmission losses between base and change cases. Careful to differentiate from PCM benefit #3. May use PCM or AC power flow model.</t>
  </si>
  <si>
    <t>Product of change in losses and marginal dispatch cost ($/MWh)</t>
  </si>
  <si>
    <t>Tradeoffs exist between using nodal production cost models or AC loadflow models to capture annual loss estimates. Nodal PCM are limited to DC powerflow but for more frequent snapshots in time while AC loadflow models used for B#1 provide more accurate loss calculations for far fewer snapshots in time.  At the time of writing, SERTP has not yet determined which to use, but intends to deploy the modeling which best simulates the realized losses of its combined Sponsor systems. [iii]</t>
  </si>
  <si>
    <t>Fuel &amp; variable O&amp;M cost savings associated with LTRTF(s) that reduce the extra cost incurred during periods of transmission outages that constrain economic dispatch.</t>
  </si>
  <si>
    <t>Measure change in APC between sponsors between base and change cases given transmission outages from PCM. Careful to only measure hours of expected transmission outages and to reduce benefit by APC savings during normal operations (#3)</t>
  </si>
  <si>
    <t>Contingencies/flowgates identified by the sponsors on a cycle-by-cycle basis are based on how they impact economic dispatch of units within SERTP. [iii]</t>
  </si>
  <si>
    <t>Mitigation of Extreme Weather Events/ Unexpected Events</t>
  </si>
  <si>
    <t>Fuel &amp; variable O&amp;M cost savings and reduced loss of load associated with LTRTF(s) that provide access to less expensive and available generation during extreme weather or other unexpected system conditions.</t>
  </si>
  <si>
    <t>Difference in APC between base and change cases using PCM
     +
difference in EUE between base and chance cases using RA modeling
during a set of extreme events / unexpected generation outages and only for stress hours</t>
  </si>
  <si>
    <t>Change in compnay-level APC + Product of change in EUE and VOLL</t>
  </si>
  <si>
    <t>Careful to only measure during extreme events and subtract benefit #3</t>
  </si>
  <si>
    <t>Cost savings associated with LTRTF(s) that reduce peak system losses, thereby reducing the amount of reserve capacity needed on-peak.</t>
  </si>
  <si>
    <t>Difference in system transmission losses between base and change cases during peak load hour. Measured using AC power flow model</t>
  </si>
  <si>
    <t>Product of reduced losses and capacity cost</t>
  </si>
  <si>
    <t>Capacity cost will be determined by the sponsors on a cycle-by-cycle basis and consistent with other sponsor usage of capacity cost. [iii]</t>
  </si>
  <si>
    <t>Southern Company, "OATT SERTP Process in Att. K"  (Jan 2026)</t>
  </si>
  <si>
    <t xml:space="preserve"> https://www.oasis.oati.com/woa/docs/SOCO/SOCOdocs/Southern-OATT_current.pdf </t>
  </si>
  <si>
    <t>SERTP, "FERC Order 1920: Measuring the Benefits of Long-Term Regional Transmission Facilities and Selection Criteria," presentation in stakeholder meeting (Feb 12, 2026)</t>
  </si>
  <si>
    <t>https://www.southeasternrtp.com/docs/general/2026/Stakeholder%20Meeting%20-%20Measuring%20Benefits%20of%20LTRTF%20and%20Selection%20Criteria%20final.pdf</t>
  </si>
  <si>
    <t>Email between author Adria Brooks and SERTP staff (May 2026)</t>
  </si>
  <si>
    <t>Updated: 5/6/26</t>
  </si>
  <si>
    <t>Existing: Manual 14b [i]</t>
  </si>
  <si>
    <t>Proposed: TEAC working group [ii]</t>
  </si>
  <si>
    <t>A reliability metric may exist that fits here</t>
  </si>
  <si>
    <t>PJM to provide references</t>
  </si>
  <si>
    <t>Partially accounted for energy infrastructure (part of reliability, not MEPs)</t>
  </si>
  <si>
    <t>"Avoided in-kind replacements; avoided or deferred lower kV investments; avoided or deferred future transmission investments; reduced re-builds."</t>
  </si>
  <si>
    <t>Displaced projects will be identified from approved / in-kind replacement lists (generally 10-yr asset lists).</t>
  </si>
  <si>
    <t>Capital cost of displaced project</t>
  </si>
  <si>
    <t>Displaced projects will be identified from approved / in-kind replacement lists (generally 10-yr asset lists). Intend to capture projects outside 10-yr lists in benefit #2</t>
  </si>
  <si>
    <t>Market Efficiency Projects: 
Reliability Pricing Model Benefit</t>
  </si>
  <si>
    <t>Capacity market benefit</t>
  </si>
  <si>
    <t>Difference in RPM (capacity market clearing tool) results with and without project
0.5 x (Δ System Capacity Cost) + 0.5 x (Δ Load Capacity Payment), where load capacity payment is zonal specifict (zonal load x zonal clearing price)</t>
  </si>
  <si>
    <t>Zonal clearing price ($/kW-yr). 
Calculated for single (could be multiple) future year, then extrapoloated for 15 years NPV</t>
  </si>
  <si>
    <t>Reduced load shedding</t>
  </si>
  <si>
    <t>"Keep same capacity expansion and calculate economic value of reduced unserved energy with more robust transmission"</t>
  </si>
  <si>
    <t>Use PCM to determine EUE (2a)</t>
  </si>
  <si>
    <t>VOLL</t>
  </si>
  <si>
    <t>Plan to extract the capacity savings of benefits 2, 6, 7 from PCM run, applying a VOLL to EUE which result under normal conditions for #2.</t>
  </si>
  <si>
    <t>Market Efficiency Projects:
Energy Market Benefit</t>
  </si>
  <si>
    <t>Annual economic impact of the enhancement for each of the future study years</t>
  </si>
  <si>
    <t>Difference in N-1 lossless PCM results with and without project
0.5 x (Δ Total Energy Production Cost) + 0.5 x (Δ Load Energy Payment), where load energy payment is expected zonal wholesale payments (power &amp; LMP less FTRs)</t>
  </si>
  <si>
    <t>Footprint-wide APC and LMPs.
Calculated for single (could be multiple) future year, then extrapoloated for 15 years NPV</t>
  </si>
  <si>
    <t>PCM (including emission costs from RGGI) is a component of current market efficiency calculation
Total production costs is equivalent to social welfare overall (producers and consumers) while load energy payments focuses on consumer savings.</t>
  </si>
  <si>
    <t>"Standard measure of production cost savings from more robust transmission"</t>
  </si>
  <si>
    <t>Difference in N-1 (SCED) PCM results with and without project.</t>
  </si>
  <si>
    <t>Footprint-wide APC</t>
  </si>
  <si>
    <r>
      <rPr>
        <i/>
        <sz val="11"/>
        <color rgb="FFC00000"/>
        <rFont val="Aptos Narrow"/>
        <family val="2"/>
        <scheme val="minor"/>
      </rPr>
      <t>Question for PJM</t>
    </r>
    <r>
      <rPr>
        <i/>
        <sz val="11"/>
        <rFont val="Aptos Narrow"/>
        <family val="2"/>
        <scheme val="minor"/>
      </rPr>
      <t>: will the continued use of half load energy payments be continued?</t>
    </r>
  </si>
  <si>
    <t>"More robust transmission reduces losses which can be quantified and valued using the avoided cost of producing that energy"</t>
  </si>
  <si>
    <t>Difference in N-1 (SCED) PCM results with and without project for single future year, then extrapoloated. Would run PCM and calculate reduced transmission energy losses either by scaling load (as done by MISO) or post-processing (as done by ISO-NE)</t>
  </si>
  <si>
    <t>"Production cost impacts from transmission outages with and without the project/plan/portfolio"</t>
  </si>
  <si>
    <t>Difference in PCM results with and without project under higher order contingencies. Would keep track of congestion differences in PCM run due to standard transmission outage runs.</t>
  </si>
  <si>
    <t>Footprint-wide APC
Run PCM for one year then extrapolate results for NPV</t>
  </si>
  <si>
    <t>Plan to use higher order outages than N-1, but have not yet determined which ones</t>
  </si>
  <si>
    <t>Same as RA method in #2 and PCM methods in #3-#5, but with more extreme events added over 1000+ hours.</t>
  </si>
  <si>
    <t>"Calculate change in production cost savings and the value of reduced unserved energy associated with increased transfers during system events: extreme weather, fuel availability or high fuel costs, forecast errors."
"Account for increased interregional transfer capability LTRT facilities. Note, the difference with benefit 2a is that traditionally resource adequacy assessments do not account for correlation across supply/demand variables."
Will use Monte Carlo simulation of empirical dependence of load and system performance to determine weeks of load shed risk that will be studied here. Simulations will consider past system performance, but scaled future load and generation.</t>
  </si>
  <si>
    <t>Footprint-wide APC for production savings and VOLL for capacity savings</t>
  </si>
  <si>
    <t>PCM for all benefits will model the majority of the Eastern Interconnection (PJM's neighbors) to include imports / expected future power flows. Will use blended models as done in the MISO-PJM ITCS.</t>
  </si>
  <si>
    <t>Capacity Cost Benefits from Reduced Energy Losses</t>
  </si>
  <si>
    <t>"Less capacity needed for 1-in-10 with reduced losses (pairs with Benefit 4)"</t>
  </si>
  <si>
    <t>Plan to extract the capacity savings of benefits 2, 6, 7 from PCM run, applying a VOLL to EUE which result under normal conditions for #7.</t>
  </si>
  <si>
    <t>PJM "Manual 14b:PJM Region Transmission Planning Process" (Dec. 2025) v. 58 Attachment E, 114-115</t>
  </si>
  <si>
    <t>https://www.pjm.com/-/media/DotCom/documents/manuals/m14b.ashx</t>
  </si>
  <si>
    <t>Bobbio, E., "Considerations on the Evaluation of Order 1920 Benefits," Presentation to the TEAC special session – Order 1920 (Apr 2025)</t>
  </si>
  <si>
    <t>https://www.pjm.com/-/media/DotCom/committees-groups/committees/teac/2025/20250410-special/item-05---fo1920-compliance-approach--benefits.pdf</t>
  </si>
  <si>
    <t>Conversation with PJM Staff (May 2026)</t>
  </si>
  <si>
    <t>Updated: 3/3/26</t>
  </si>
  <si>
    <t>Existing: 2019 and 2023 Public Policy Transmission Planning Process (PPTPP)</t>
  </si>
  <si>
    <t>2019 PPTPP: Replacement of Aging Equipment</t>
  </si>
  <si>
    <t xml:space="preserve">2019 PPTPP: Avoided capital cost/refurbishment cost + O&amp;M of aging infrastructure and/or mileage of  infrastructure replaced [i,ii]
</t>
  </si>
  <si>
    <t>2019 PPTPP: Engineering firm looked at entire system to determine which facilities could be decommissioned given the selected portfolio</t>
  </si>
  <si>
    <t>2019 PPTPP: O&amp;M costs assumed to be 2.85% of overnight capital costs of installing similar equipment, calculated NPV for 45-year lifetime of equipment.</t>
  </si>
  <si>
    <t>Partial, does not include future reliability projects</t>
  </si>
  <si>
    <t>2019 PPTPP: Capacity Market Benefits from Generation Investment Cost Savings and Reliability Benefits</t>
  </si>
  <si>
    <t>2019 PPTPP Generation Investment Cost Savings: reduced need to build more generation to maintain RA [ii]
2019 PPTPP Reliability Benefits: benefit of having a more reliability system [ii]</t>
  </si>
  <si>
    <t>2019 PPTPP Generation Investment Cost Savings: Difference in capacity MW needed to maintain 0.1 LOLE resource adequacy in all zones multiplied by net CONE [ii]
2019 PPTP Reliability Benefits: Difference in LOLE between base and change case multiplied by capacity market demand curves [ii]</t>
  </si>
  <si>
    <t>2019 PPTPP: Investment cost savings monetized by net CONE. Reliability benefits same as CRI described below. NPV for 45-years, with measurements through (?) Y20 [ii]</t>
  </si>
  <si>
    <t>2019 PPTP Reliability Benefits: FERC does not conceive of a $/LOLE reduction monetization multiplier… but it is feasible given capacity market demand curves.</t>
  </si>
  <si>
    <t>2023 PPTPP: Capacity Benefit [iii]</t>
  </si>
  <si>
    <t xml:space="preserve"> "Evaluates the incremental capacity benefits" [iii]</t>
  </si>
  <si>
    <t>Evaluate reduction in LOLE as described above for the Reliability Benefits</t>
  </si>
  <si>
    <t>"The economic value of the capacity benefit of each project was quantified by applying a Cost of Reliability Improvement (CRI) to the project’s LOLE reduction. The CRI reflects the market value of providing reliable capacity beyond the minimum resource adequacy requirements. It is calculated based on the compensation that a generator would receive in the capacity market for providing such reliability." This is a $/0.001LOLE reduction value. Appears to be calculated at Y20. [iii]</t>
  </si>
  <si>
    <t>The principal metric for measuring the economic benefits of each generic solution is the NYCA-wide production cost savings that would result from each generic solution, expressed as the present value over the twenty-year planning horizon [i]</t>
  </si>
  <si>
    <t>2019 PPTPP: "Production cost savings for each project is calculated by taking the difference between the pre-and post-project system-wide production costs over a 20-year period in 2018 million dollars." [i]
2023 PPTPP: "Production cost savings for each project is calculated by taking the difference between the pre- and post-project system-wide production costs over a 20-year period in 2022 real million dollars." [iii]
Production cost case uses SCED (N-1 contingencies) [iv]</t>
  </si>
  <si>
    <t>2019 PPTPP: 20-year evaluation where Y1 is in-service year. The discount rate used to calculate present value is 6.988%. [i]
2023 PPTPP: The net present value of future production cost savings, each 5-year savings calculation (e.g., 2025, 2030, 2040, and 2045) was assumed to persist for the following 4 years. The full 20-year stream of savings was then discounted to the 2022 year using a 7.05% discount rate [iii]</t>
  </si>
  <si>
    <t>2019 PPTPP: Also run low/high gas and social cost of carbon price sensitivities. [i]</t>
  </si>
  <si>
    <t>Not studied in prior PPTPP cycles</t>
  </si>
  <si>
    <t>Increased transfer capability under N-1 and N-1-1 outage scenarios are used as screening criteria for solution selection, but not monetized</t>
  </si>
  <si>
    <t>2023 PPTPP: Operability &amp; Resiliency [iii]</t>
  </si>
  <si>
    <t>Considers transfer capability and operability given different system outage conditions</t>
  </si>
  <si>
    <t>Evaluates: imports/exports during system outages; maintaining NERC reliability standards given variability, forecast errors, and transmission outages; weighted short-circuit ratio (stiffness); substation resilience to hurricanes</t>
  </si>
  <si>
    <t>Not monetized</t>
  </si>
  <si>
    <t>This benefit is a hodge-podge of different factors. It is used as a sceening criteria in project solution, but is not monetized for use in B/C calculation</t>
  </si>
  <si>
    <t>2019 PPTPP: Environmental Benefits [ii]</t>
  </si>
  <si>
    <t>Reduction in CO2 emissions for NYISO and neighboring regions</t>
  </si>
  <si>
    <t>Difference in production of CO2 emitting generators between base and change cases. Emissions of imported generation also considered.</t>
  </si>
  <si>
    <t>Emissions allowance cost applied to the generation of CO2 emitting generators ($/MWh)</t>
  </si>
  <si>
    <t xml:space="preserve">Applied price to production of polluting generators. </t>
  </si>
  <si>
    <t>2019 PPTPP: Reduced Need for Generation in Downstate Areas [ii]</t>
  </si>
  <si>
    <t>2019 PPTPP: Reduction in capacity needed in high density areas given higher transfer capability. Public Policy requirement</t>
  </si>
  <si>
    <t>Combination of two metrics:
Difference in capacity needed to maintain LOLE in downstate zones between base and change case [p,q], and
difference in annual power flows across the upstate / downstate interface [p,q]</t>
  </si>
  <si>
    <t>Likely
-generation capacity cost ($)
-average downstate LMP ($/MWh)</t>
  </si>
  <si>
    <t xml:space="preserve">This is an avoided capacity cost benefit, but not directly applicable to 2 or 7. NYISO considers this a public policy requirement </t>
  </si>
  <si>
    <t>2023 PPTPP: Transfer Capability [iii]</t>
  </si>
  <si>
    <t>Increase in transfer capability on a cost per/ MW of transfer capability basis</t>
  </si>
  <si>
    <t>Difference in three important transfer capacity limits (long island export interface, offshore wind integration, double outage operability range) between base and change cases</t>
  </si>
  <si>
    <t>Normalize cost of project by the measured transfer capability increase to determine "Cost per MW Ratio" ($/MW)</t>
  </si>
  <si>
    <t>Desire a low Cost per MW Ratio value across all three transfer limits. More of a comparative selection criteria than monetized benefit used in B/C ratio.</t>
  </si>
  <si>
    <t>2023 PPTPP: Avoided Capital Cost [iii]</t>
  </si>
  <si>
    <t>Assesses the economic benefits related to the reduction and/or deferral of future generation projects needed to meet projected future energy demand and renewable policy objectives</t>
  </si>
  <si>
    <t>Difference in capacity costs given three specific factors (OSW curtailment, transfer capability to/from Long Island, and Long Island capacity reserve requirement) between base and change cases. Use capacity expansion model.</t>
  </si>
  <si>
    <t>Installed capacity ($) from capacity expansion model</t>
  </si>
  <si>
    <t>Similar to Reduced Need for Generation in Downstate Areas from 2019 PPTPP, but focus on Long Island instead of all of downstate given nature of 2023 PPTPP</t>
  </si>
  <si>
    <t>2023 PPTPP: Expandability [iii]</t>
  </si>
  <si>
    <t>Number of potential new physical and electrical POIs that could accomodate future system buildout (i.e., OSW)</t>
  </si>
  <si>
    <t>Combination of two metrics:
Count of number of potential points of interconnection for new transmission tie-lines
Deliverability (MW) of new generation under N-0, N-1, and N-1-1 conditions given spring and summer conditions</t>
  </si>
  <si>
    <t>More of a comparative selection criteria than monetized benefit used in B/C ratio</t>
  </si>
  <si>
    <t>NYISO 2019 AC PPTPP Report</t>
  </si>
  <si>
    <t>https://www.nyiso.com/documents/20142/5990605/AC-Transmission-Public-Policy-Transmission-Plan-2019-04-08.pdf/0f5c4a04-79f4-5289-8d78-32c4197bcdf2</t>
  </si>
  <si>
    <t>NYISO 2019 AC PPTPP Appendices</t>
  </si>
  <si>
    <t>https://www.nyiso.com/documents/20142/5990605/AC-Transmission-Appendices-2019-04-08.pdf/6f791d8f-69d0-daf0-525a-261a87643c35</t>
  </si>
  <si>
    <t>NYISO 2023 OSW PPTPP Report</t>
  </si>
  <si>
    <t>https://www.nyiso.com/documents/20142/38391083/Long-Island-Offshore-Wind-Export-Public-Policy-Transmission-Planning-Plan-2023-6-13.pdf/541df24b-4813-8956-e261-eee7cd536441</t>
  </si>
  <si>
    <t>NYISO, "Manual 36 Public Policy Transmission Planning Process Manual v.2.0" (Jun 2020)</t>
  </si>
  <si>
    <t xml:space="preserve">https://www.nyiso.com/documents/20142/2924447/M-36_Public%20Policy%20Manual_v1_0_Final.pdf </t>
  </si>
  <si>
    <t>Updated: 3/10/26</t>
  </si>
  <si>
    <t>Existing: Long-Term Transmission Planning (LTTP) Process</t>
  </si>
  <si>
    <t>Avoided transmission investment [i,ii]</t>
  </si>
  <si>
    <t>The avoided transmission investment will determine the costs of reliability, market efficiency and aging infrastructure replacements that would no longer be needed or would be replaced by the Longer-Term Proposal. [i]</t>
  </si>
  <si>
    <t>Proposed project counts if it eliminates need for reliability, public policy, or market efficiency project on preexisting RSP list, Asset Condition list, or elements that are more than 40-yrs old. [i, iii]
Will be calculated by looking at thermal overloads in Y10 and Y20 to see if any Y10 thermal overloads are resolved by LTTF. [i]</t>
  </si>
  <si>
    <t>20-yr "carrying-costs." Either apply the capital costs of the projects being eliminated or using a set cost p/ mile for the asset being replaced. Example costs are provided. [iii]</t>
  </si>
  <si>
    <t>ISONE looking for a one-for-one direct replacement/rebuild of an older asset. Is not doing top-down modeling to see what old assets are no longer needed. Good that pre-existing list but shame to not see bottom down modeling. Unsure if pre-existing list would be inclusive of 2055 reliability and market efficiency needs however. [i. iii]</t>
  </si>
  <si>
    <t>Reduction in expected unserved energy [i,ii]</t>
  </si>
  <si>
    <t>The ISO will use the power flow and production cost models: multiple weather years and outages per year will be simulated with the production cost model to calculate expected unserved energy and its associated economic benefit. [i]</t>
  </si>
  <si>
    <t>Zonal probabilistic RA model to calculate reduction in EUE between base and change cases. [iii]</t>
  </si>
  <si>
    <t>VOLL for EUE is $3,500/MWh. Calculate in Y10 (2035) and Y30 (2055) [iii]</t>
  </si>
  <si>
    <t>Note that use of both would need to be justified to FERC for Order 1920 (not relevant for O1000)</t>
  </si>
  <si>
    <t>ISO-NE recognizes need to demonstrate to FERC that approach is not double-counting [iii]</t>
  </si>
  <si>
    <t>Avoided capital cost of local resources needed to serve demand [i,ii]</t>
  </si>
  <si>
    <t>The ISO will use a capacity expansion model to determine reductions in capital costs for future resource development by being able to access or develop resources in other parts of the system with the Longer-Term Proposal, rather than developing resources in constrained parts of the system. [ii]</t>
  </si>
  <si>
    <t>Zonal CEM modeling out to Y30 (2055) w/ and w/o the portfolio to see what generation is offset  [ii,iii]</t>
  </si>
  <si>
    <t>Compare capital + fixed cost of generation builds between two scenarios. Monetized based on costs from the CEM, which has different generation builds in the base and change cases. [i]</t>
  </si>
  <si>
    <t>Production cost and congestion savings [ii]</t>
  </si>
  <si>
    <t>"These savings will be quantified as the difference between versions of the production cost model with and without the transmission project (i.e., the LongerTerm Proposal)" [i]</t>
  </si>
  <si>
    <t>Difference in nodal, lossless SCED (N-1) PCM results with and without portfolio [i]</t>
  </si>
  <si>
    <t>PCM run at several years across 20-yr period and interpolate between [i]. Run at Y10 (2035) and 2050 [iii]
Footprint-wide APC [i]</t>
  </si>
  <si>
    <t>Reduction in losses [ii]</t>
  </si>
  <si>
    <t>The ISO will use the power flow and production cost models: power flow models will be used to establish the reduction in losses provided by the Longer-Term Proposal [i]</t>
  </si>
  <si>
    <t>Use power flow model to determine hourly losses across system with and without the portfolio. Treat the decreased line loss as decreased load in the PCM and calculate difference in PCM results [i]</t>
  </si>
  <si>
    <t>Footprint-wide APC
PCM run at several years across 20-yr period and interpolate between [i]. Run at Y10 (2035) and 2050 [iii]</t>
  </si>
  <si>
    <t>Power flow model used is likely that built into the PCM. Most likely calculated under SCED (N-1)</t>
  </si>
  <si>
    <t>ISONE "Revision to Attachment K Longer-Term Transmission Planning Process" (May 2024)</t>
  </si>
  <si>
    <t>https://www.iso-ne.com/static-assets/documents/100011/rev_to_att_k_longer-term_trans_planning_process.pdf</t>
  </si>
  <si>
    <t>ISONE "Comparison of ISO-NE LTTP Tariff Provisions to FERC Order 1920 Requirement" Sept 2024</t>
  </si>
  <si>
    <t>Collins, R., Boughan, P., Schwarting, D., "2025 Longer-Term Transmission Planning (LTTP) RFP Revision 1" (Feb 2026)</t>
  </si>
  <si>
    <t>www.iso-ne.com/static-assets/documents/100021/a08_2025_02_26_pac_2025_longer-term_transmission_planning_rfp_analysis_details_rev1_redline.pdf</t>
  </si>
  <si>
    <t>The information provided on proposed Order 1920 benefits is only accurate to the date of publication. Regional planners will continue to update the benefit quantification methodologies over the next couple of years as they prepare to undertake long-term transmission planning.</t>
  </si>
  <si>
    <t>This spreadsheet contains a summary of the various benefit metrics used across regional transmission planners' near-term (FERC Order 1000) and proposed long-term (Order 1920) transmission planning processes. Information contained here informed the accompanying report "Modeling the Order 1920 Benefit Metrics: A review of regional transmission planning best practices" (May 2026) available at: https://gridstrategiesllc.com/o1920-benefit-metrics-report/</t>
  </si>
  <si>
    <t>Dr. Brooks performed a crosswalk of these benefits to the required seven in FERC Order 1920 to help inform best practices for calculating the Order 1920 benefits. Additionally, Dr. Brooks made a judgement on if the benefit metric is aligned (aligned, not compliant) with the requirements in Order 1920. This crosswalk and the alignment judgement may differ from the views of the regional transmission planning organizations.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</si>
</sst>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0.0"/>
    <numFmt numFmtId="165" formatCode="&quot;$&quot;#,##0.00"/>
  </numFmts>
  <fonts count="34" x14ac:knownFonts="1">
    <font>
      <sz val="11"/>
      <color theme="1"/>
      <name val="Aptos Narrow"/>
      <family val="2"/>
      <scheme val="minor"/>
    </font>
    <font>
      <b/>
      <sz val="11"/>
      <color theme="1"/>
      <name val="Aptos Narrow"/>
      <family val="2"/>
      <scheme val="minor"/>
    </font>
    <font>
      <b/>
      <sz val="12"/>
      <color rgb="FFFFFFFF"/>
      <name val="Aptos Narrow"/>
      <family val="2"/>
      <scheme val="minor"/>
    </font>
    <font>
      <b/>
      <sz val="11"/>
      <color rgb="FF000000"/>
      <name val="Aptos Narrow"/>
      <family val="2"/>
      <scheme val="minor"/>
    </font>
    <font>
      <sz val="11"/>
      <color rgb="FF000000"/>
      <name val="Aptos Narrow"/>
      <family val="2"/>
      <scheme val="minor"/>
    </font>
    <font>
      <b/>
      <sz val="12"/>
      <color theme="0"/>
      <name val="Aptos Narrow"/>
      <family val="2"/>
      <scheme val="minor"/>
    </font>
    <font>
      <u/>
      <sz val="11"/>
      <color theme="10"/>
      <name val="Aptos Narrow"/>
      <family val="2"/>
      <scheme val="minor"/>
    </font>
    <font>
      <b/>
      <sz val="14"/>
      <color theme="1"/>
      <name val="Aptos Narrow"/>
      <family val="2"/>
      <scheme val="minor"/>
    </font>
    <font>
      <sz val="9"/>
      <color indexed="81"/>
      <name val="Tahoma"/>
      <family val="2"/>
    </font>
    <font>
      <b/>
      <sz val="9"/>
      <color indexed="81"/>
      <name val="Tahoma"/>
      <family val="2"/>
    </font>
    <font>
      <b/>
      <sz val="11"/>
      <color theme="0"/>
      <name val="Aptos Narrow"/>
      <family val="2"/>
      <scheme val="minor"/>
    </font>
    <font>
      <sz val="11"/>
      <name val="Aptos Narrow"/>
      <family val="2"/>
      <scheme val="minor"/>
    </font>
    <font>
      <b/>
      <sz val="11"/>
      <name val="Aptos Narrow"/>
      <family val="2"/>
      <scheme val="minor"/>
    </font>
    <font>
      <b/>
      <sz val="11"/>
      <color theme="1" tint="0.499984740745262"/>
      <name val="Aptos Narrow"/>
      <family val="2"/>
      <scheme val="minor"/>
    </font>
    <font>
      <sz val="11"/>
      <color theme="1" tint="0.499984740745262"/>
      <name val="Aptos Narrow"/>
      <family val="2"/>
      <scheme val="minor"/>
    </font>
    <font>
      <sz val="11"/>
      <color theme="1"/>
      <name val="Aptos Narrow"/>
      <family val="2"/>
      <scheme val="minor"/>
    </font>
    <font>
      <b/>
      <sz val="12"/>
      <name val="Aptos Narrow"/>
      <family val="2"/>
      <scheme val="minor"/>
    </font>
    <font>
      <b/>
      <sz val="11"/>
      <color rgb="FFFF0000"/>
      <name val="Aptos Narrow"/>
      <family val="2"/>
      <scheme val="minor"/>
    </font>
    <font>
      <sz val="11"/>
      <color rgb="FFFF0000"/>
      <name val="Aptos Narrow"/>
      <family val="2"/>
      <scheme val="minor"/>
    </font>
    <font>
      <sz val="8"/>
      <name val="Aptos Narrow"/>
      <family val="2"/>
      <scheme val="minor"/>
    </font>
    <font>
      <b/>
      <sz val="10"/>
      <color theme="0"/>
      <name val="Aptos Narrow"/>
      <family val="2"/>
      <scheme val="minor"/>
    </font>
    <font>
      <b/>
      <sz val="11"/>
      <color theme="0" tint="-4.9989318521683403E-2"/>
      <name val="Aptos Narrow"/>
      <family val="2"/>
      <scheme val="minor"/>
    </font>
    <font>
      <b/>
      <sz val="16"/>
      <color theme="4"/>
      <name val="Aptos Narrow"/>
      <family val="2"/>
      <scheme val="minor"/>
    </font>
    <font>
      <b/>
      <sz val="14"/>
      <name val="Aptos Narrow"/>
      <family val="2"/>
      <scheme val="minor"/>
    </font>
    <font>
      <b/>
      <sz val="18"/>
      <color theme="4"/>
      <name val="Aptos Narrow"/>
      <family val="2"/>
      <scheme val="minor"/>
    </font>
    <font>
      <b/>
      <sz val="16"/>
      <name val="Aptos Narrow"/>
      <family val="2"/>
      <scheme val="minor"/>
    </font>
    <font>
      <sz val="11"/>
      <color rgb="FFC00000"/>
      <name val="Aptos Narrow"/>
      <family val="2"/>
      <scheme val="minor"/>
    </font>
    <font>
      <b/>
      <i/>
      <sz val="11"/>
      <color rgb="FFC00000"/>
      <name val="Aptos Narrow"/>
      <family val="2"/>
      <scheme val="minor"/>
    </font>
    <font>
      <i/>
      <sz val="11"/>
      <color rgb="FFC00000"/>
      <name val="Aptos Narrow"/>
      <family val="2"/>
      <scheme val="minor"/>
    </font>
    <font>
      <sz val="12"/>
      <name val="Aptos Narrow"/>
      <family val="2"/>
      <scheme val="minor"/>
    </font>
    <font>
      <sz val="12"/>
      <color theme="1"/>
      <name val="Aptos Narrow"/>
      <family val="2"/>
      <scheme val="minor"/>
    </font>
    <font>
      <i/>
      <sz val="11"/>
      <name val="Aptos Narrow"/>
      <family val="2"/>
      <scheme val="minor"/>
    </font>
    <font>
      <u/>
      <sz val="11"/>
      <name val="Aptos Narrow"/>
      <family val="2"/>
      <scheme val="minor"/>
    </font>
    <font>
      <b/>
      <sz val="12"/>
      <color theme="4"/>
      <name val="Aptos Narrow"/>
      <family val="2"/>
      <scheme val="minor"/>
    </font>
  </fonts>
  <fills count="21">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1"/>
        <bgColor indexed="64"/>
      </patternFill>
    </fill>
    <fill>
      <patternFill patternType="solid">
        <fgColor rgb="FF702883"/>
        <bgColor indexed="64"/>
      </patternFill>
    </fill>
    <fill>
      <patternFill patternType="solid">
        <fgColor rgb="FF639EA2"/>
        <bgColor indexed="64"/>
      </patternFill>
    </fill>
    <fill>
      <patternFill patternType="solid">
        <fgColor rgb="FF96C93D"/>
        <bgColor indexed="64"/>
      </patternFill>
    </fill>
    <fill>
      <patternFill patternType="solid">
        <fgColor rgb="FF0F8FCC"/>
        <bgColor indexed="64"/>
      </patternFill>
    </fill>
    <fill>
      <patternFill patternType="solid">
        <fgColor rgb="FF77797C"/>
        <bgColor indexed="64"/>
      </patternFill>
    </fill>
    <fill>
      <patternFill patternType="solid">
        <fgColor rgb="FF865AA3"/>
        <bgColor indexed="64"/>
      </patternFill>
    </fill>
    <fill>
      <patternFill patternType="solid">
        <fgColor rgb="FF37B3E5"/>
        <bgColor indexed="64"/>
      </patternFill>
    </fill>
    <fill>
      <patternFill patternType="solid">
        <fgColor rgb="FFFEB715"/>
        <bgColor indexed="64"/>
      </patternFill>
    </fill>
    <fill>
      <patternFill patternType="solid">
        <fgColor rgb="FF549436"/>
        <bgColor indexed="64"/>
      </patternFill>
    </fill>
    <fill>
      <patternFill patternType="solid">
        <fgColor rgb="FFDC8902"/>
        <bgColor indexed="64"/>
      </patternFill>
    </fill>
    <fill>
      <patternFill patternType="solid">
        <fgColor rgb="FFED5131"/>
        <bgColor indexed="64"/>
      </patternFill>
    </fill>
    <fill>
      <patternFill patternType="solid">
        <fgColor theme="4" tint="0.79998168889431442"/>
        <bgColor indexed="64"/>
      </patternFill>
    </fill>
    <fill>
      <patternFill patternType="solid">
        <fgColor theme="8" tint="0.79998168889431442"/>
        <bgColor indexed="64"/>
      </patternFill>
    </fill>
  </fills>
  <borders count="48">
    <border>
      <left/>
      <right/>
      <top/>
      <bottom/>
      <diagonal/>
    </border>
    <border>
      <left style="thin">
        <color indexed="64"/>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theme="0" tint="-0.499984740745262"/>
      </left>
      <right style="medium">
        <color indexed="64"/>
      </right>
      <top/>
      <bottom style="thin">
        <color theme="0" tint="-0.499984740745262"/>
      </bottom>
      <diagonal/>
    </border>
    <border>
      <left style="thin">
        <color theme="0" tint="-0.499984740745262"/>
      </left>
      <right/>
      <top style="thin">
        <color theme="0" tint="-0.499984740745262"/>
      </top>
      <bottom/>
      <diagonal/>
    </border>
    <border>
      <left style="medium">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indexed="64"/>
      </left>
      <right/>
      <top style="thin">
        <color theme="0" tint="-0.499984740745262"/>
      </top>
      <bottom style="medium">
        <color indexed="64"/>
      </bottom>
      <diagonal/>
    </border>
    <border>
      <left style="thin">
        <color theme="0" tint="-0.499984740745262"/>
      </left>
      <right style="thin">
        <color theme="0" tint="-0.499984740745262"/>
      </right>
      <top/>
      <bottom/>
      <diagonal/>
    </border>
    <border>
      <left style="thin">
        <color theme="0" tint="-0.499984740745262"/>
      </left>
      <right style="medium">
        <color indexed="64"/>
      </right>
      <top/>
      <bottom/>
      <diagonal/>
    </border>
    <border>
      <left style="medium">
        <color indexed="64"/>
      </left>
      <right style="medium">
        <color indexed="64"/>
      </right>
      <top/>
      <bottom/>
      <diagonal/>
    </border>
  </borders>
  <cellStyleXfs count="4">
    <xf numFmtId="0" fontId="0" fillId="0" borderId="0"/>
    <xf numFmtId="0" fontId="6" fillId="0" borderId="0" applyNumberFormat="0" applyFill="0" applyBorder="0" applyAlignment="0" applyProtection="0"/>
    <xf numFmtId="44" fontId="15" fillId="0" borderId="0" applyFont="0" applyFill="0" applyBorder="0" applyAlignment="0" applyProtection="0"/>
    <xf numFmtId="9" fontId="15" fillId="0" borderId="0" applyFont="0" applyFill="0" applyBorder="0" applyAlignment="0" applyProtection="0"/>
  </cellStyleXfs>
  <cellXfs count="351">
    <xf numFmtId="0" fontId="0" fillId="0" borderId="0" xfId="0"/>
    <xf numFmtId="0" fontId="0" fillId="0" borderId="0" xfId="0" applyAlignment="1">
      <alignment horizontal="center"/>
    </xf>
    <xf numFmtId="0" fontId="1" fillId="0" borderId="0" xfId="0" applyFont="1"/>
    <xf numFmtId="0" fontId="6" fillId="0" borderId="0" xfId="1" applyBorder="1"/>
    <xf numFmtId="0" fontId="0" fillId="0" borderId="0" xfId="0" applyAlignment="1">
      <alignment horizontal="center" vertical="center"/>
    </xf>
    <xf numFmtId="0" fontId="6" fillId="0" borderId="0" xfId="1"/>
    <xf numFmtId="0" fontId="3" fillId="0" borderId="0" xfId="0" applyFont="1" applyAlignment="1">
      <alignment horizontal="center" vertical="center" wrapText="1" readingOrder="1"/>
    </xf>
    <xf numFmtId="0" fontId="3" fillId="0" borderId="0" xfId="0" applyFont="1" applyAlignment="1">
      <alignment vertical="center" wrapText="1" readingOrder="1"/>
    </xf>
    <xf numFmtId="0" fontId="3" fillId="0" borderId="2" xfId="0" applyFont="1" applyBorder="1" applyAlignment="1">
      <alignment horizontal="center" vertical="center" wrapText="1" readingOrder="1"/>
    </xf>
    <xf numFmtId="0" fontId="3" fillId="0" borderId="2" xfId="0" applyFont="1" applyBorder="1" applyAlignment="1">
      <alignment horizontal="left" vertical="center" wrapText="1" readingOrder="1"/>
    </xf>
    <xf numFmtId="0" fontId="3" fillId="6" borderId="0" xfId="0" applyFont="1" applyFill="1" applyAlignment="1">
      <alignment horizontal="center" vertical="center" wrapText="1" readingOrder="1"/>
    </xf>
    <xf numFmtId="0" fontId="3" fillId="6" borderId="0" xfId="0" applyFont="1" applyFill="1" applyAlignment="1">
      <alignment vertical="center" wrapText="1" readingOrder="1"/>
    </xf>
    <xf numFmtId="164" fontId="0" fillId="0" borderId="0" xfId="0" applyNumberFormat="1" applyAlignment="1">
      <alignment horizontal="center" vertical="center"/>
    </xf>
    <xf numFmtId="2" fontId="0" fillId="0" borderId="0" xfId="0" applyNumberFormat="1" applyAlignment="1">
      <alignment horizontal="center" vertical="center"/>
    </xf>
    <xf numFmtId="164" fontId="0" fillId="0" borderId="2" xfId="0" applyNumberFormat="1" applyBorder="1" applyAlignment="1">
      <alignment horizontal="center" vertical="center"/>
    </xf>
    <xf numFmtId="2" fontId="0" fillId="0" borderId="2" xfId="0" applyNumberFormat="1" applyBorder="1" applyAlignment="1">
      <alignment horizontal="center" vertical="center"/>
    </xf>
    <xf numFmtId="164" fontId="0" fillId="0" borderId="0" xfId="0" applyNumberFormat="1"/>
    <xf numFmtId="164" fontId="1" fillId="0" borderId="0" xfId="0" applyNumberFormat="1" applyFont="1"/>
    <xf numFmtId="0" fontId="5" fillId="7" borderId="2" xfId="0" applyFont="1" applyFill="1" applyBorder="1" applyAlignment="1">
      <alignment horizontal="center" wrapText="1"/>
    </xf>
    <xf numFmtId="0" fontId="5" fillId="7" borderId="2" xfId="0" applyFont="1" applyFill="1" applyBorder="1" applyAlignment="1">
      <alignment horizontal="center" wrapText="1" readingOrder="1"/>
    </xf>
    <xf numFmtId="0" fontId="1" fillId="6" borderId="3" xfId="0" applyFont="1" applyFill="1" applyBorder="1"/>
    <xf numFmtId="164" fontId="0" fillId="2" borderId="0" xfId="0" applyNumberFormat="1" applyFill="1" applyAlignment="1">
      <alignment horizontal="center" vertical="center"/>
    </xf>
    <xf numFmtId="2" fontId="0" fillId="2" borderId="0" xfId="0" applyNumberFormat="1" applyFill="1" applyAlignment="1">
      <alignment horizontal="center" vertical="center"/>
    </xf>
    <xf numFmtId="164" fontId="0" fillId="2" borderId="3" xfId="0" applyNumberFormat="1" applyFill="1" applyBorder="1" applyAlignment="1">
      <alignment horizontal="center" vertical="center"/>
    </xf>
    <xf numFmtId="2" fontId="0" fillId="2" borderId="3" xfId="0" applyNumberFormat="1" applyFill="1" applyBorder="1" applyAlignment="1">
      <alignment horizontal="center" vertical="center"/>
    </xf>
    <xf numFmtId="0" fontId="1" fillId="0" borderId="1"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2" fontId="0" fillId="0" borderId="0" xfId="0" applyNumberFormat="1"/>
    <xf numFmtId="8" fontId="0" fillId="0" borderId="0" xfId="0" applyNumberFormat="1"/>
    <xf numFmtId="165" fontId="0" fillId="0" borderId="0" xfId="2" applyNumberFormat="1" applyFont="1"/>
    <xf numFmtId="2" fontId="1" fillId="0" borderId="0" xfId="0" applyNumberFormat="1" applyFont="1"/>
    <xf numFmtId="0" fontId="0" fillId="0" borderId="0" xfId="0" applyAlignment="1">
      <alignment vertical="center"/>
    </xf>
    <xf numFmtId="0" fontId="11" fillId="0" borderId="0" xfId="0" applyFont="1" applyAlignment="1">
      <alignment horizontal="center"/>
    </xf>
    <xf numFmtId="0" fontId="13" fillId="0" borderId="0" xfId="0" applyFont="1" applyAlignment="1">
      <alignment horizontal="center"/>
    </xf>
    <xf numFmtId="164" fontId="14" fillId="0" borderId="0" xfId="0" applyNumberFormat="1" applyFont="1"/>
    <xf numFmtId="0" fontId="11" fillId="0" borderId="0" xfId="0" applyFont="1"/>
    <xf numFmtId="0" fontId="11" fillId="0" borderId="0" xfId="0" applyFont="1" applyAlignment="1">
      <alignment vertical="center"/>
    </xf>
    <xf numFmtId="0" fontId="1" fillId="3" borderId="0" xfId="0" applyFont="1" applyFill="1"/>
    <xf numFmtId="0" fontId="11" fillId="0" borderId="0" xfId="1" applyFont="1"/>
    <xf numFmtId="0" fontId="0" fillId="0" borderId="1" xfId="0" applyBorder="1"/>
    <xf numFmtId="0" fontId="17" fillId="0" borderId="0" xfId="0" applyFont="1"/>
    <xf numFmtId="0" fontId="18" fillId="0" borderId="0" xfId="0" applyFont="1"/>
    <xf numFmtId="0" fontId="7" fillId="0" borderId="0" xfId="0" applyFont="1"/>
    <xf numFmtId="0" fontId="11" fillId="0" borderId="0" xfId="0" applyFont="1" applyAlignment="1">
      <alignment horizontal="center" vertical="center"/>
    </xf>
    <xf numFmtId="164" fontId="0" fillId="19" borderId="0" xfId="0" applyNumberFormat="1" applyFill="1" applyAlignment="1">
      <alignment horizontal="center" vertical="center"/>
    </xf>
    <xf numFmtId="2" fontId="0" fillId="19" borderId="0" xfId="0" applyNumberFormat="1" applyFill="1" applyAlignment="1">
      <alignment horizontal="center" vertical="center"/>
    </xf>
    <xf numFmtId="164" fontId="0" fillId="19" borderId="3" xfId="0" applyNumberFormat="1" applyFill="1" applyBorder="1" applyAlignment="1">
      <alignment horizontal="center" vertical="center"/>
    </xf>
    <xf numFmtId="2" fontId="0" fillId="19" borderId="3" xfId="0" applyNumberFormat="1" applyFill="1" applyBorder="1" applyAlignment="1">
      <alignment horizontal="center" vertical="center"/>
    </xf>
    <xf numFmtId="2" fontId="0" fillId="20" borderId="0" xfId="0" applyNumberFormat="1" applyFill="1" applyAlignment="1">
      <alignment horizontal="center" vertical="center"/>
    </xf>
    <xf numFmtId="2" fontId="0" fillId="20" borderId="2" xfId="0" applyNumberFormat="1" applyFill="1" applyBorder="1" applyAlignment="1">
      <alignment horizontal="center"/>
    </xf>
    <xf numFmtId="0" fontId="20" fillId="9" borderId="2" xfId="0" applyFont="1" applyFill="1" applyBorder="1" applyAlignment="1">
      <alignment horizontal="center" wrapText="1" readingOrder="1"/>
    </xf>
    <xf numFmtId="0" fontId="20" fillId="13" borderId="2" xfId="0" applyFont="1" applyFill="1" applyBorder="1" applyAlignment="1">
      <alignment horizontal="center" wrapText="1"/>
    </xf>
    <xf numFmtId="0" fontId="1" fillId="0" borderId="6" xfId="0" quotePrefix="1" applyFont="1" applyBorder="1" applyAlignment="1">
      <alignment horizont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2" fontId="0" fillId="0" borderId="14" xfId="0" applyNumberFormat="1" applyBorder="1" applyAlignment="1">
      <alignment horizontal="center" vertical="center"/>
    </xf>
    <xf numFmtId="2" fontId="0" fillId="0" borderId="15" xfId="0" applyNumberFormat="1" applyBorder="1" applyAlignment="1">
      <alignment horizontal="center" vertical="center"/>
    </xf>
    <xf numFmtId="2" fontId="0" fillId="0" borderId="11" xfId="0" applyNumberFormat="1" applyBorder="1" applyAlignment="1">
      <alignment horizontal="center" vertical="center"/>
    </xf>
    <xf numFmtId="9" fontId="0" fillId="0" borderId="0" xfId="3" applyFont="1" applyAlignment="1">
      <alignment horizontal="center" vertical="center"/>
    </xf>
    <xf numFmtId="0" fontId="1" fillId="0" borderId="0" xfId="0" applyFont="1" applyAlignment="1">
      <alignment horizontal="center" vertical="center"/>
    </xf>
    <xf numFmtId="0" fontId="20" fillId="10" borderId="2" xfId="0" applyFont="1" applyFill="1" applyBorder="1" applyAlignment="1">
      <alignment horizontal="center" wrapText="1" readingOrder="1"/>
    </xf>
    <xf numFmtId="0" fontId="10" fillId="4" borderId="4" xfId="0" applyFont="1" applyFill="1" applyBorder="1"/>
    <xf numFmtId="0" fontId="10" fillId="4" borderId="12" xfId="0" applyFont="1" applyFill="1" applyBorder="1"/>
    <xf numFmtId="0" fontId="10" fillId="4" borderId="5" xfId="0" applyFont="1" applyFill="1" applyBorder="1"/>
    <xf numFmtId="0" fontId="22" fillId="0" borderId="0" xfId="0" applyFont="1"/>
    <xf numFmtId="0" fontId="12" fillId="0" borderId="0" xfId="0" applyFont="1"/>
    <xf numFmtId="0" fontId="11" fillId="0" borderId="16" xfId="0" applyFont="1" applyBorder="1" applyAlignment="1">
      <alignment horizontal="left" vertical="center" wrapText="1"/>
    </xf>
    <xf numFmtId="0" fontId="0" fillId="0" borderId="16" xfId="0" applyBorder="1" applyAlignment="1">
      <alignment horizontal="left" vertical="center" wrapText="1"/>
    </xf>
    <xf numFmtId="0" fontId="11" fillId="6" borderId="16" xfId="0" applyFont="1" applyFill="1" applyBorder="1" applyAlignment="1">
      <alignment horizontal="left" vertical="center" wrapText="1"/>
    </xf>
    <xf numFmtId="0" fontId="0" fillId="6" borderId="16" xfId="0" applyFill="1" applyBorder="1" applyAlignment="1">
      <alignment horizontal="left" vertical="center" wrapText="1"/>
    </xf>
    <xf numFmtId="0" fontId="1" fillId="0" borderId="21" xfId="0" applyFont="1" applyBorder="1" applyAlignment="1">
      <alignment horizontal="left" vertical="center" wrapText="1"/>
    </xf>
    <xf numFmtId="0" fontId="0" fillId="6" borderId="24" xfId="0" applyFill="1" applyBorder="1" applyAlignment="1">
      <alignment horizontal="left" vertical="center" wrapText="1"/>
    </xf>
    <xf numFmtId="0" fontId="1" fillId="6" borderId="25" xfId="0" applyFont="1" applyFill="1" applyBorder="1" applyAlignment="1">
      <alignment horizontal="left" vertical="center" wrapText="1"/>
    </xf>
    <xf numFmtId="0" fontId="12" fillId="6" borderId="17" xfId="0" applyFont="1" applyFill="1" applyBorder="1" applyAlignment="1">
      <alignment horizontal="center" vertical="center" wrapText="1" readingOrder="1"/>
    </xf>
    <xf numFmtId="0" fontId="12" fillId="0" borderId="21" xfId="0" applyFont="1" applyBorder="1" applyAlignment="1">
      <alignment horizontal="left" vertical="center" wrapText="1"/>
    </xf>
    <xf numFmtId="0" fontId="12" fillId="6" borderId="21" xfId="0" applyFont="1" applyFill="1" applyBorder="1" applyAlignment="1">
      <alignment horizontal="left" vertical="center" wrapText="1"/>
    </xf>
    <xf numFmtId="0" fontId="12" fillId="0" borderId="21" xfId="0" applyFont="1" applyBorder="1" applyAlignment="1">
      <alignment horizontal="left" vertical="center" wrapText="1" readingOrder="1"/>
    </xf>
    <xf numFmtId="0" fontId="12" fillId="6" borderId="23" xfId="0" applyFont="1" applyFill="1" applyBorder="1" applyAlignment="1">
      <alignment horizontal="left" vertical="center" wrapText="1"/>
    </xf>
    <xf numFmtId="0" fontId="11" fillId="6" borderId="24" xfId="0" applyFont="1" applyFill="1" applyBorder="1" applyAlignment="1">
      <alignment horizontal="left" vertical="center" wrapText="1"/>
    </xf>
    <xf numFmtId="0" fontId="12" fillId="0" borderId="28" xfId="0" applyFont="1" applyBorder="1" applyAlignment="1">
      <alignment horizontal="left" vertical="center" wrapText="1"/>
    </xf>
    <xf numFmtId="0" fontId="11" fillId="0" borderId="29" xfId="0" applyFont="1" applyBorder="1" applyAlignment="1">
      <alignment horizontal="left" vertical="center" wrapText="1"/>
    </xf>
    <xf numFmtId="0" fontId="0" fillId="0" borderId="29" xfId="0" applyBorder="1" applyAlignment="1">
      <alignment horizontal="left" vertical="center" wrapText="1"/>
    </xf>
    <xf numFmtId="0" fontId="12" fillId="6" borderId="18" xfId="0" applyFont="1" applyFill="1" applyBorder="1" applyAlignment="1">
      <alignment horizontal="left" vertical="center" wrapText="1"/>
    </xf>
    <xf numFmtId="0" fontId="11" fillId="6" borderId="19" xfId="0" applyFont="1" applyFill="1" applyBorder="1" applyAlignment="1">
      <alignment horizontal="left" vertical="center" wrapText="1"/>
    </xf>
    <xf numFmtId="0" fontId="0" fillId="6" borderId="19" xfId="0" applyFill="1" applyBorder="1" applyAlignment="1">
      <alignment horizontal="left" vertical="center" wrapText="1"/>
    </xf>
    <xf numFmtId="0" fontId="1" fillId="6" borderId="20" xfId="0" applyFont="1" applyFill="1" applyBorder="1" applyAlignment="1">
      <alignment horizontal="left" vertical="center" wrapText="1"/>
    </xf>
    <xf numFmtId="0" fontId="12" fillId="0" borderId="17" xfId="0" applyFont="1" applyBorder="1" applyAlignment="1">
      <alignment horizontal="center" vertical="center" wrapText="1" readingOrder="1"/>
    </xf>
    <xf numFmtId="0" fontId="12" fillId="0" borderId="27" xfId="0" applyFont="1" applyBorder="1" applyAlignment="1">
      <alignment horizontal="center" vertical="center" wrapText="1" readingOrder="1"/>
    </xf>
    <xf numFmtId="0" fontId="16" fillId="14" borderId="21" xfId="0" applyFont="1" applyFill="1" applyBorder="1" applyAlignment="1">
      <alignment horizontal="center" wrapText="1" readingOrder="1"/>
    </xf>
    <xf numFmtId="0" fontId="16" fillId="14" borderId="16" xfId="0" applyFont="1" applyFill="1" applyBorder="1" applyAlignment="1">
      <alignment horizontal="center" wrapText="1" readingOrder="1"/>
    </xf>
    <xf numFmtId="0" fontId="16" fillId="14" borderId="22" xfId="0" applyFont="1" applyFill="1" applyBorder="1" applyAlignment="1">
      <alignment horizontal="center" wrapText="1" readingOrder="1"/>
    </xf>
    <xf numFmtId="0" fontId="0" fillId="0" borderId="22" xfId="0" applyBorder="1" applyAlignment="1">
      <alignment horizontal="left" vertical="center" wrapText="1"/>
    </xf>
    <xf numFmtId="0" fontId="0" fillId="6" borderId="22" xfId="0" applyFill="1" applyBorder="1" applyAlignment="1">
      <alignment horizontal="left" vertical="center" wrapText="1"/>
    </xf>
    <xf numFmtId="0" fontId="0" fillId="0" borderId="30" xfId="0" applyBorder="1" applyAlignment="1">
      <alignment horizontal="left" vertical="center" wrapText="1"/>
    </xf>
    <xf numFmtId="0" fontId="0" fillId="0" borderId="16" xfId="0" applyBorder="1"/>
    <xf numFmtId="0" fontId="16" fillId="17" borderId="16" xfId="0" applyFont="1" applyFill="1" applyBorder="1" applyAlignment="1">
      <alignment horizontal="center" wrapText="1" readingOrder="1"/>
    </xf>
    <xf numFmtId="0" fontId="16" fillId="17" borderId="21" xfId="0" applyFont="1" applyFill="1" applyBorder="1" applyAlignment="1">
      <alignment horizontal="center" wrapText="1" readingOrder="1"/>
    </xf>
    <xf numFmtId="0" fontId="16" fillId="17" borderId="22" xfId="0" applyFont="1" applyFill="1" applyBorder="1" applyAlignment="1">
      <alignment horizontal="center" wrapText="1" readingOrder="1"/>
    </xf>
    <xf numFmtId="0" fontId="1" fillId="0" borderId="22" xfId="0" applyFont="1" applyBorder="1" applyAlignment="1">
      <alignment horizontal="left" vertical="center" wrapText="1"/>
    </xf>
    <xf numFmtId="0" fontId="1" fillId="6" borderId="22" xfId="0" applyFont="1" applyFill="1" applyBorder="1" applyAlignment="1">
      <alignment horizontal="left" vertical="center" wrapText="1"/>
    </xf>
    <xf numFmtId="0" fontId="0" fillId="6" borderId="23" xfId="0" applyFill="1" applyBorder="1" applyAlignment="1">
      <alignment horizontal="left" vertical="center" wrapText="1"/>
    </xf>
    <xf numFmtId="0" fontId="5" fillId="16" borderId="16" xfId="0" applyFont="1" applyFill="1" applyBorder="1" applyAlignment="1">
      <alignment horizontal="center" wrapText="1" readingOrder="1"/>
    </xf>
    <xf numFmtId="0" fontId="5" fillId="16" borderId="21" xfId="0" applyFont="1" applyFill="1" applyBorder="1" applyAlignment="1">
      <alignment horizontal="center" wrapText="1" readingOrder="1"/>
    </xf>
    <xf numFmtId="0" fontId="5" fillId="16" borderId="22" xfId="0" applyFont="1" applyFill="1" applyBorder="1" applyAlignment="1">
      <alignment horizontal="center" wrapText="1" readingOrder="1"/>
    </xf>
    <xf numFmtId="0" fontId="1" fillId="0" borderId="30" xfId="0" applyFont="1" applyBorder="1" applyAlignment="1">
      <alignment horizontal="left" vertical="center" wrapText="1"/>
    </xf>
    <xf numFmtId="0" fontId="11" fillId="6" borderId="37" xfId="0" applyFont="1" applyFill="1" applyBorder="1" applyAlignment="1">
      <alignment horizontal="left" vertical="center" wrapText="1"/>
    </xf>
    <xf numFmtId="0" fontId="0" fillId="6" borderId="37" xfId="0" applyFill="1" applyBorder="1" applyAlignment="1">
      <alignment horizontal="left" vertical="center" wrapText="1"/>
    </xf>
    <xf numFmtId="0" fontId="1" fillId="6" borderId="38" xfId="0" applyFont="1" applyFill="1" applyBorder="1" applyAlignment="1">
      <alignment horizontal="left" vertical="center" wrapText="1"/>
    </xf>
    <xf numFmtId="0" fontId="12" fillId="0" borderId="40" xfId="0" applyFont="1" applyBorder="1" applyAlignment="1">
      <alignment horizontal="left" vertical="center" wrapText="1" readingOrder="1"/>
    </xf>
    <xf numFmtId="0" fontId="12" fillId="6" borderId="40" xfId="0" applyFont="1" applyFill="1" applyBorder="1" applyAlignment="1">
      <alignment horizontal="left" vertical="center" wrapText="1" readingOrder="1"/>
    </xf>
    <xf numFmtId="0" fontId="12" fillId="0" borderId="41" xfId="0" applyFont="1" applyBorder="1" applyAlignment="1">
      <alignment horizontal="left" vertical="center" wrapText="1" readingOrder="1"/>
    </xf>
    <xf numFmtId="0" fontId="12" fillId="6" borderId="33" xfId="0" applyFont="1" applyFill="1" applyBorder="1" applyAlignment="1">
      <alignment horizontal="center" vertical="center" textRotation="90" wrapText="1"/>
    </xf>
    <xf numFmtId="0" fontId="12" fillId="0" borderId="41" xfId="0" applyFont="1" applyBorder="1" applyAlignment="1">
      <alignment horizontal="center" vertical="center" wrapText="1" readingOrder="1"/>
    </xf>
    <xf numFmtId="0" fontId="12" fillId="6" borderId="36" xfId="0" applyFont="1" applyFill="1" applyBorder="1" applyAlignment="1">
      <alignment horizontal="left" vertical="center" wrapText="1"/>
    </xf>
    <xf numFmtId="0" fontId="0" fillId="6" borderId="36" xfId="0" applyFill="1" applyBorder="1" applyAlignment="1">
      <alignment horizontal="left" vertical="center" wrapText="1"/>
    </xf>
    <xf numFmtId="0" fontId="16" fillId="10" borderId="16" xfId="0" applyFont="1" applyFill="1" applyBorder="1" applyAlignment="1">
      <alignment horizontal="center" wrapText="1" readingOrder="1"/>
    </xf>
    <xf numFmtId="0" fontId="5" fillId="9" borderId="16" xfId="0" applyFont="1" applyFill="1" applyBorder="1" applyAlignment="1">
      <alignment horizontal="center" wrapText="1" readingOrder="1"/>
    </xf>
    <xf numFmtId="0" fontId="5" fillId="8" borderId="16" xfId="0" applyFont="1" applyFill="1" applyBorder="1" applyAlignment="1">
      <alignment horizontal="center" wrapText="1" readingOrder="1"/>
    </xf>
    <xf numFmtId="0" fontId="16" fillId="15" borderId="16" xfId="0" applyFont="1" applyFill="1" applyBorder="1" applyAlignment="1">
      <alignment horizontal="center" wrapText="1" readingOrder="1"/>
    </xf>
    <xf numFmtId="0" fontId="5" fillId="11" borderId="16" xfId="0" applyFont="1" applyFill="1" applyBorder="1" applyAlignment="1">
      <alignment horizontal="center" wrapText="1" readingOrder="1"/>
    </xf>
    <xf numFmtId="0" fontId="5" fillId="13" borderId="16" xfId="0" applyFont="1" applyFill="1" applyBorder="1" applyAlignment="1">
      <alignment horizontal="center" wrapText="1" readingOrder="1"/>
    </xf>
    <xf numFmtId="0" fontId="5" fillId="12" borderId="16" xfId="0" applyFont="1" applyFill="1" applyBorder="1" applyAlignment="1">
      <alignment horizontal="center" wrapText="1" readingOrder="1"/>
    </xf>
    <xf numFmtId="0" fontId="5" fillId="12" borderId="21" xfId="0" applyFont="1" applyFill="1" applyBorder="1" applyAlignment="1">
      <alignment horizontal="center" wrapText="1" readingOrder="1"/>
    </xf>
    <xf numFmtId="0" fontId="5" fillId="12" borderId="22" xfId="0" applyFont="1" applyFill="1" applyBorder="1" applyAlignment="1">
      <alignment horizontal="center" wrapText="1" readingOrder="1"/>
    </xf>
    <xf numFmtId="0" fontId="0" fillId="0" borderId="21" xfId="0" applyBorder="1" applyAlignment="1">
      <alignment horizontal="left" vertical="center" wrapText="1"/>
    </xf>
    <xf numFmtId="0" fontId="0" fillId="6" borderId="21" xfId="0" applyFill="1" applyBorder="1" applyAlignment="1">
      <alignment horizontal="left" vertical="center" wrapText="1"/>
    </xf>
    <xf numFmtId="0" fontId="0" fillId="0" borderId="28" xfId="0" applyBorder="1" applyAlignment="1">
      <alignment horizontal="left" vertical="center" wrapText="1"/>
    </xf>
    <xf numFmtId="0" fontId="12" fillId="0" borderId="40" xfId="0" applyFont="1" applyBorder="1" applyAlignment="1">
      <alignment horizontal="center" vertical="center" wrapText="1" readingOrder="1"/>
    </xf>
    <xf numFmtId="0" fontId="12" fillId="6" borderId="40" xfId="0" applyFont="1" applyFill="1" applyBorder="1" applyAlignment="1">
      <alignment horizontal="center" vertical="center" wrapText="1" readingOrder="1"/>
    </xf>
    <xf numFmtId="0" fontId="5" fillId="13" borderId="21" xfId="0" applyFont="1" applyFill="1" applyBorder="1" applyAlignment="1">
      <alignment horizontal="center" wrapText="1" readingOrder="1"/>
    </xf>
    <xf numFmtId="0" fontId="5" fillId="13" borderId="22" xfId="0" applyFont="1" applyFill="1" applyBorder="1" applyAlignment="1">
      <alignment horizontal="center" wrapText="1" readingOrder="1"/>
    </xf>
    <xf numFmtId="0" fontId="0" fillId="0" borderId="21" xfId="0" applyBorder="1"/>
    <xf numFmtId="0" fontId="1" fillId="0" borderId="22" xfId="0" applyFont="1" applyBorder="1"/>
    <xf numFmtId="0" fontId="0" fillId="6" borderId="18" xfId="0" applyFill="1" applyBorder="1" applyAlignment="1">
      <alignment horizontal="left" vertical="center" wrapText="1"/>
    </xf>
    <xf numFmtId="0" fontId="5" fillId="11" borderId="21" xfId="0" applyFont="1" applyFill="1" applyBorder="1" applyAlignment="1">
      <alignment horizontal="center" wrapText="1" readingOrder="1"/>
    </xf>
    <xf numFmtId="0" fontId="5" fillId="11" borderId="22" xfId="0" applyFont="1" applyFill="1" applyBorder="1" applyAlignment="1">
      <alignment horizontal="center" wrapText="1" readingOrder="1"/>
    </xf>
    <xf numFmtId="0" fontId="16" fillId="15" borderId="21" xfId="0" applyFont="1" applyFill="1" applyBorder="1" applyAlignment="1">
      <alignment horizontal="center" wrapText="1" readingOrder="1"/>
    </xf>
    <xf numFmtId="0" fontId="16" fillId="15" borderId="22" xfId="0" applyFont="1" applyFill="1" applyBorder="1" applyAlignment="1">
      <alignment horizontal="center" wrapText="1" readingOrder="1"/>
    </xf>
    <xf numFmtId="0" fontId="5" fillId="8" borderId="21" xfId="0" applyFont="1" applyFill="1" applyBorder="1" applyAlignment="1">
      <alignment horizontal="center" wrapText="1" readingOrder="1"/>
    </xf>
    <xf numFmtId="0" fontId="5" fillId="8" borderId="22" xfId="0" applyFont="1" applyFill="1" applyBorder="1" applyAlignment="1">
      <alignment horizontal="center" wrapText="1" readingOrder="1"/>
    </xf>
    <xf numFmtId="0" fontId="11" fillId="0" borderId="16" xfId="0" applyFont="1" applyBorder="1" applyAlignment="1">
      <alignment vertical="center" wrapText="1"/>
    </xf>
    <xf numFmtId="0" fontId="11" fillId="0" borderId="29" xfId="0" applyFont="1" applyBorder="1" applyAlignment="1">
      <alignment vertical="center" wrapText="1"/>
    </xf>
    <xf numFmtId="0" fontId="11" fillId="6" borderId="16" xfId="0" applyFont="1" applyFill="1" applyBorder="1" applyAlignment="1">
      <alignment vertical="center" wrapText="1"/>
    </xf>
    <xf numFmtId="0" fontId="11" fillId="6" borderId="37" xfId="0" applyFont="1" applyFill="1" applyBorder="1" applyAlignment="1">
      <alignment vertical="center" wrapText="1"/>
    </xf>
    <xf numFmtId="0" fontId="5" fillId="9" borderId="21" xfId="0" applyFont="1" applyFill="1" applyBorder="1" applyAlignment="1">
      <alignment horizontal="center" wrapText="1" readingOrder="1"/>
    </xf>
    <xf numFmtId="0" fontId="5" fillId="9" borderId="22" xfId="0" applyFont="1" applyFill="1" applyBorder="1" applyAlignment="1">
      <alignment horizontal="center" wrapText="1" readingOrder="1"/>
    </xf>
    <xf numFmtId="0" fontId="12" fillId="0" borderId="21" xfId="0" applyFont="1" applyBorder="1" applyAlignment="1">
      <alignment vertical="center" wrapText="1"/>
    </xf>
    <xf numFmtId="0" fontId="12" fillId="6" borderId="21" xfId="0" applyFont="1" applyFill="1" applyBorder="1" applyAlignment="1">
      <alignment vertical="center" wrapText="1"/>
    </xf>
    <xf numFmtId="0" fontId="12" fillId="0" borderId="21" xfId="0" applyFont="1" applyBorder="1" applyAlignment="1">
      <alignment vertical="center" wrapText="1" readingOrder="1"/>
    </xf>
    <xf numFmtId="0" fontId="12" fillId="0" borderId="28" xfId="0" applyFont="1" applyBorder="1" applyAlignment="1">
      <alignment vertical="center" wrapText="1"/>
    </xf>
    <xf numFmtId="0" fontId="12" fillId="6" borderId="36" xfId="0" applyFont="1" applyFill="1" applyBorder="1" applyAlignment="1">
      <alignment vertical="center" wrapText="1"/>
    </xf>
    <xf numFmtId="0" fontId="16" fillId="10" borderId="21" xfId="0" applyFont="1" applyFill="1" applyBorder="1" applyAlignment="1">
      <alignment horizontal="center" wrapText="1" readingOrder="1"/>
    </xf>
    <xf numFmtId="0" fontId="16" fillId="10" borderId="22" xfId="0" applyFont="1" applyFill="1" applyBorder="1" applyAlignment="1">
      <alignment horizontal="center" wrapText="1" readingOrder="1"/>
    </xf>
    <xf numFmtId="0" fontId="0" fillId="6" borderId="38" xfId="0" applyFill="1" applyBorder="1" applyAlignment="1">
      <alignment horizontal="left" vertical="center" wrapText="1"/>
    </xf>
    <xf numFmtId="0" fontId="5" fillId="5" borderId="16" xfId="0" applyFont="1" applyFill="1" applyBorder="1" applyAlignment="1">
      <alignment horizontal="center" wrapText="1" readingOrder="1"/>
    </xf>
    <xf numFmtId="0" fontId="5" fillId="5" borderId="16" xfId="0" applyFont="1" applyFill="1" applyBorder="1" applyAlignment="1">
      <alignment horizontal="center" wrapText="1"/>
    </xf>
    <xf numFmtId="0" fontId="5" fillId="7" borderId="16" xfId="0" applyFont="1" applyFill="1" applyBorder="1" applyAlignment="1">
      <alignment horizontal="center" wrapText="1" readingOrder="1"/>
    </xf>
    <xf numFmtId="0" fontId="3" fillId="0" borderId="16" xfId="0" applyFont="1" applyBorder="1" applyAlignment="1">
      <alignment horizontal="center" vertical="center" wrapText="1" readingOrder="1"/>
    </xf>
    <xf numFmtId="0" fontId="3" fillId="0" borderId="16" xfId="0" applyFont="1" applyBorder="1" applyAlignment="1">
      <alignment vertical="center" wrapText="1" readingOrder="1"/>
    </xf>
    <xf numFmtId="0" fontId="4" fillId="0" borderId="16" xfId="0" applyFont="1" applyBorder="1" applyAlignment="1">
      <alignment vertical="center" wrapText="1" readingOrder="1"/>
    </xf>
    <xf numFmtId="1" fontId="0" fillId="0" borderId="16" xfId="3" applyNumberFormat="1" applyFont="1" applyBorder="1" applyAlignment="1">
      <alignment horizontal="center" vertical="center"/>
    </xf>
    <xf numFmtId="9" fontId="21" fillId="0" borderId="16" xfId="3" applyFont="1" applyBorder="1" applyAlignment="1">
      <alignment horizontal="left" vertical="center" indent="1"/>
    </xf>
    <xf numFmtId="0" fontId="3" fillId="3" borderId="16" xfId="0" applyFont="1" applyFill="1" applyBorder="1" applyAlignment="1">
      <alignment horizontal="center" vertical="center" wrapText="1" readingOrder="1"/>
    </xf>
    <xf numFmtId="1" fontId="0" fillId="3" borderId="16" xfId="3" applyNumberFormat="1" applyFont="1" applyFill="1" applyBorder="1" applyAlignment="1">
      <alignment horizontal="center" vertical="center"/>
    </xf>
    <xf numFmtId="9" fontId="21" fillId="3" borderId="16" xfId="3" applyFont="1" applyFill="1" applyBorder="1" applyAlignment="1">
      <alignment horizontal="left" vertical="center" indent="1"/>
    </xf>
    <xf numFmtId="0" fontId="3" fillId="3" borderId="16" xfId="0" applyFont="1" applyFill="1" applyBorder="1" applyAlignment="1">
      <alignment vertical="center" wrapText="1" readingOrder="1"/>
    </xf>
    <xf numFmtId="0" fontId="4" fillId="3" borderId="16" xfId="0" applyFont="1" applyFill="1" applyBorder="1" applyAlignment="1">
      <alignment vertical="center" wrapText="1" readingOrder="1"/>
    </xf>
    <xf numFmtId="0" fontId="3" fillId="0" borderId="16" xfId="0" applyFont="1" applyBorder="1" applyAlignment="1">
      <alignment horizontal="left" vertical="center" wrapText="1" readingOrder="1"/>
    </xf>
    <xf numFmtId="0" fontId="4" fillId="0" borderId="16" xfId="0" applyFont="1" applyBorder="1" applyAlignment="1">
      <alignment horizontal="left" vertical="center" wrapText="1" readingOrder="1"/>
    </xf>
    <xf numFmtId="0" fontId="1" fillId="3" borderId="16" xfId="0" applyFont="1" applyFill="1" applyBorder="1" applyAlignment="1">
      <alignment horizontal="center" vertical="center"/>
    </xf>
    <xf numFmtId="0" fontId="1" fillId="3" borderId="16" xfId="0" applyFont="1" applyFill="1" applyBorder="1"/>
    <xf numFmtId="0" fontId="0" fillId="3" borderId="16" xfId="0" applyFill="1" applyBorder="1"/>
    <xf numFmtId="0" fontId="26" fillId="0" borderId="16" xfId="0" applyFont="1" applyBorder="1" applyAlignment="1">
      <alignment horizontal="left" vertical="center" wrapText="1"/>
    </xf>
    <xf numFmtId="0" fontId="26" fillId="0" borderId="0" xfId="0" applyFont="1"/>
    <xf numFmtId="0" fontId="27" fillId="0" borderId="21" xfId="0" applyFont="1" applyBorder="1" applyAlignment="1">
      <alignment horizontal="left" vertical="center" wrapText="1"/>
    </xf>
    <xf numFmtId="0" fontId="28" fillId="0" borderId="16" xfId="0" applyFont="1" applyBorder="1" applyAlignment="1">
      <alignment horizontal="left" vertical="center" wrapText="1"/>
    </xf>
    <xf numFmtId="0" fontId="12"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6" borderId="29" xfId="0" applyFont="1" applyFill="1" applyBorder="1" applyAlignment="1">
      <alignment horizontal="left" vertical="center" wrapText="1"/>
    </xf>
    <xf numFmtId="0" fontId="24" fillId="0" borderId="0" xfId="0" applyFont="1" applyAlignment="1">
      <alignment vertical="center"/>
    </xf>
    <xf numFmtId="0" fontId="25" fillId="0" borderId="0" xfId="0" applyFont="1"/>
    <xf numFmtId="0" fontId="0" fillId="6" borderId="20" xfId="0" applyFill="1" applyBorder="1" applyAlignment="1">
      <alignment horizontal="left" vertical="center" wrapText="1"/>
    </xf>
    <xf numFmtId="0" fontId="0" fillId="6" borderId="25" xfId="0" applyFill="1" applyBorder="1" applyAlignment="1">
      <alignment horizontal="left" vertical="center" wrapText="1"/>
    </xf>
    <xf numFmtId="0" fontId="31" fillId="0" borderId="16" xfId="0" applyFont="1" applyBorder="1" applyAlignment="1">
      <alignment horizontal="left" vertical="center" wrapText="1"/>
    </xf>
    <xf numFmtId="0" fontId="11" fillId="0" borderId="22" xfId="0" applyFont="1" applyBorder="1" applyAlignment="1">
      <alignment horizontal="left" vertical="center" wrapText="1"/>
    </xf>
    <xf numFmtId="0" fontId="11" fillId="0" borderId="22" xfId="0" applyFont="1" applyBorder="1" applyAlignment="1">
      <alignment vertical="center" wrapText="1"/>
    </xf>
    <xf numFmtId="0" fontId="11" fillId="6" borderId="22" xfId="0" applyFont="1" applyFill="1" applyBorder="1" applyAlignment="1">
      <alignment horizontal="left" vertical="center" wrapText="1"/>
    </xf>
    <xf numFmtId="0" fontId="11" fillId="0" borderId="30" xfId="0" applyFont="1" applyBorder="1" applyAlignment="1">
      <alignment horizontal="left" vertical="center" wrapText="1"/>
    </xf>
    <xf numFmtId="0" fontId="12" fillId="6" borderId="38" xfId="0" applyFont="1" applyFill="1" applyBorder="1" applyAlignment="1">
      <alignment horizontal="left" vertical="center" wrapText="1"/>
    </xf>
    <xf numFmtId="0" fontId="11" fillId="6" borderId="36" xfId="0" applyFont="1" applyFill="1" applyBorder="1" applyAlignment="1">
      <alignment horizontal="left" vertical="center" wrapText="1"/>
    </xf>
    <xf numFmtId="0" fontId="23" fillId="0" borderId="0" xfId="0" applyFont="1"/>
    <xf numFmtId="0" fontId="32" fillId="0" borderId="0" xfId="1" applyFont="1"/>
    <xf numFmtId="0" fontId="11" fillId="0" borderId="30" xfId="0" applyFont="1" applyBorder="1" applyAlignment="1">
      <alignment vertical="center" wrapText="1"/>
    </xf>
    <xf numFmtId="0" fontId="11" fillId="0" borderId="34" xfId="0" applyFont="1" applyBorder="1" applyAlignment="1">
      <alignment vertical="center" wrapText="1"/>
    </xf>
    <xf numFmtId="0" fontId="11" fillId="6" borderId="22" xfId="0" applyFont="1" applyFill="1" applyBorder="1" applyAlignment="1">
      <alignment vertical="center" wrapText="1"/>
    </xf>
    <xf numFmtId="0" fontId="12" fillId="6" borderId="38" xfId="0" applyFont="1" applyFill="1" applyBorder="1" applyAlignment="1">
      <alignment vertical="center" wrapText="1"/>
    </xf>
    <xf numFmtId="0" fontId="11" fillId="6" borderId="0" xfId="0" applyFont="1" applyFill="1" applyAlignment="1">
      <alignment horizontal="left" vertical="center" wrapText="1"/>
    </xf>
    <xf numFmtId="0" fontId="11" fillId="0" borderId="29" xfId="0" applyFont="1" applyBorder="1"/>
    <xf numFmtId="0" fontId="11" fillId="6" borderId="20" xfId="0" applyFont="1" applyFill="1" applyBorder="1" applyAlignment="1">
      <alignment horizontal="left" vertical="center" wrapText="1"/>
    </xf>
    <xf numFmtId="0" fontId="11" fillId="0" borderId="22" xfId="0" applyFont="1" applyBorder="1" applyAlignment="1">
      <alignment horizontal="left" vertical="center"/>
    </xf>
    <xf numFmtId="0" fontId="12" fillId="0" borderId="21" xfId="0" applyFont="1" applyBorder="1"/>
    <xf numFmtId="0" fontId="11" fillId="0" borderId="16" xfId="0" applyFont="1" applyBorder="1"/>
    <xf numFmtId="0" fontId="11" fillId="0" borderId="22" xfId="0" applyFont="1" applyBorder="1"/>
    <xf numFmtId="0" fontId="12" fillId="6" borderId="28" xfId="0" applyFont="1" applyFill="1" applyBorder="1" applyAlignment="1">
      <alignment horizontal="left" vertical="center" wrapText="1"/>
    </xf>
    <xf numFmtId="0" fontId="11" fillId="6" borderId="30" xfId="0" applyFont="1" applyFill="1" applyBorder="1" applyAlignment="1">
      <alignment horizontal="left" vertical="center"/>
    </xf>
    <xf numFmtId="0" fontId="12" fillId="6" borderId="28" xfId="0" applyFont="1" applyFill="1" applyBorder="1"/>
    <xf numFmtId="0" fontId="11" fillId="6" borderId="29" xfId="0" applyFont="1" applyFill="1" applyBorder="1"/>
    <xf numFmtId="0" fontId="11" fillId="6" borderId="30" xfId="0" applyFont="1" applyFill="1" applyBorder="1"/>
    <xf numFmtId="0" fontId="11" fillId="0" borderId="25" xfId="0" applyFont="1" applyBorder="1" applyAlignment="1">
      <alignment horizontal="left" vertical="center" wrapText="1"/>
    </xf>
    <xf numFmtId="0" fontId="23" fillId="0" borderId="0" xfId="0" applyFont="1" applyAlignment="1">
      <alignment vertical="center"/>
    </xf>
    <xf numFmtId="0" fontId="11" fillId="0" borderId="0" xfId="0" applyFont="1" applyAlignment="1">
      <alignment horizontal="left"/>
    </xf>
    <xf numFmtId="0" fontId="32" fillId="0" borderId="0" xfId="1" applyFont="1" applyAlignment="1">
      <alignment horizontal="left"/>
    </xf>
    <xf numFmtId="0" fontId="16" fillId="18" borderId="21" xfId="0" applyFont="1" applyFill="1" applyBorder="1" applyAlignment="1">
      <alignment horizontal="center" wrapText="1" readingOrder="1"/>
    </xf>
    <xf numFmtId="0" fontId="16" fillId="18" borderId="16" xfId="0" applyFont="1" applyFill="1" applyBorder="1" applyAlignment="1">
      <alignment horizontal="center" wrapText="1" readingOrder="1"/>
    </xf>
    <xf numFmtId="0" fontId="16" fillId="18" borderId="22" xfId="0" applyFont="1" applyFill="1" applyBorder="1" applyAlignment="1">
      <alignment horizontal="center" wrapText="1" readingOrder="1"/>
    </xf>
    <xf numFmtId="0" fontId="12" fillId="0" borderId="22" xfId="0" applyFont="1" applyBorder="1" applyAlignment="1">
      <alignment vertical="center" wrapText="1"/>
    </xf>
    <xf numFmtId="0" fontId="12" fillId="6" borderId="22" xfId="0" applyFont="1" applyFill="1" applyBorder="1" applyAlignment="1">
      <alignment vertical="center" wrapText="1"/>
    </xf>
    <xf numFmtId="0" fontId="12" fillId="0" borderId="30" xfId="0" applyFont="1" applyBorder="1" applyAlignment="1">
      <alignment vertical="center" wrapText="1"/>
    </xf>
    <xf numFmtId="0" fontId="12" fillId="0" borderId="0" xfId="0" applyFont="1" applyAlignment="1">
      <alignment horizontal="center"/>
    </xf>
    <xf numFmtId="0" fontId="11" fillId="6" borderId="38" xfId="0" applyFont="1" applyFill="1" applyBorder="1" applyAlignment="1">
      <alignment horizontal="left" vertical="center" wrapText="1"/>
    </xf>
    <xf numFmtId="0" fontId="11" fillId="0" borderId="16" xfId="0" applyFont="1" applyBorder="1" applyAlignment="1">
      <alignment horizontal="left" vertical="center"/>
    </xf>
    <xf numFmtId="0" fontId="11" fillId="6" borderId="16" xfId="0" applyFont="1" applyFill="1" applyBorder="1" applyAlignment="1">
      <alignment horizontal="left" vertical="center"/>
    </xf>
    <xf numFmtId="0" fontId="11" fillId="0" borderId="0" xfId="0" applyFont="1" applyAlignment="1">
      <alignment horizontal="left" vertical="center" wrapText="1"/>
    </xf>
    <xf numFmtId="0" fontId="12" fillId="6" borderId="20" xfId="0" applyFont="1" applyFill="1" applyBorder="1" applyAlignment="1">
      <alignment horizontal="left" vertical="center" wrapText="1"/>
    </xf>
    <xf numFmtId="0" fontId="12" fillId="6" borderId="21" xfId="0" applyFont="1" applyFill="1" applyBorder="1" applyAlignment="1">
      <alignment horizontal="left" vertical="center"/>
    </xf>
    <xf numFmtId="0" fontId="12" fillId="6" borderId="22" xfId="0" applyFont="1" applyFill="1" applyBorder="1" applyAlignment="1">
      <alignment horizontal="left" vertical="center"/>
    </xf>
    <xf numFmtId="0" fontId="11" fillId="6" borderId="25" xfId="0" applyFont="1" applyFill="1" applyBorder="1" applyAlignment="1">
      <alignment horizontal="left" vertical="center" wrapText="1"/>
    </xf>
    <xf numFmtId="0" fontId="12" fillId="6" borderId="25" xfId="0" applyFont="1" applyFill="1" applyBorder="1" applyAlignment="1">
      <alignment horizontal="left" vertical="center" wrapText="1"/>
    </xf>
    <xf numFmtId="0" fontId="30" fillId="0" borderId="0" xfId="0" applyFont="1" applyAlignment="1">
      <alignment horizontal="left" vertical="center" wrapText="1"/>
    </xf>
    <xf numFmtId="0" fontId="23" fillId="0" borderId="0" xfId="0" applyFont="1" applyAlignment="1">
      <alignment horizontal="left"/>
    </xf>
    <xf numFmtId="0" fontId="29" fillId="0" borderId="0" xfId="0" applyFont="1" applyAlignment="1">
      <alignment horizontal="left" vertical="center" wrapText="1"/>
    </xf>
    <xf numFmtId="0" fontId="5" fillId="5" borderId="16" xfId="0" applyFont="1" applyFill="1" applyBorder="1" applyAlignment="1">
      <alignment horizontal="center" wrapText="1" readingOrder="1"/>
    </xf>
    <xf numFmtId="0" fontId="2" fillId="5" borderId="16" xfId="0" applyFont="1" applyFill="1" applyBorder="1" applyAlignment="1">
      <alignment horizontal="center" wrapText="1" readingOrder="1"/>
    </xf>
    <xf numFmtId="0" fontId="3" fillId="3" borderId="16" xfId="0" applyFont="1" applyFill="1" applyBorder="1" applyAlignment="1">
      <alignment horizontal="center" vertical="center" wrapText="1" readingOrder="1"/>
    </xf>
    <xf numFmtId="0" fontId="3" fillId="3" borderId="16" xfId="0" applyFont="1" applyFill="1" applyBorder="1" applyAlignment="1">
      <alignment horizontal="left" vertical="center" wrapText="1" readingOrder="1"/>
    </xf>
    <xf numFmtId="0" fontId="0" fillId="3" borderId="16" xfId="0" applyFill="1" applyBorder="1" applyAlignment="1">
      <alignment horizontal="left" vertical="center" wrapText="1" readingOrder="1"/>
    </xf>
    <xf numFmtId="0" fontId="4" fillId="3" borderId="16" xfId="0" applyFont="1" applyFill="1" applyBorder="1" applyAlignment="1">
      <alignment horizontal="left" vertical="center" wrapText="1" readingOrder="1"/>
    </xf>
    <xf numFmtId="0" fontId="16" fillId="14" borderId="18" xfId="0" applyFont="1" applyFill="1" applyBorder="1" applyAlignment="1">
      <alignment horizontal="center" readingOrder="1"/>
    </xf>
    <xf numFmtId="0" fontId="16" fillId="14" borderId="19" xfId="0" applyFont="1" applyFill="1" applyBorder="1" applyAlignment="1">
      <alignment horizontal="center" readingOrder="1"/>
    </xf>
    <xf numFmtId="0" fontId="16" fillId="14" borderId="20" xfId="0" applyFont="1" applyFill="1" applyBorder="1" applyAlignment="1">
      <alignment horizontal="center" readingOrder="1"/>
    </xf>
    <xf numFmtId="0" fontId="12" fillId="6" borderId="31" xfId="0" applyFont="1" applyFill="1" applyBorder="1" applyAlignment="1">
      <alignment horizontal="center" vertical="center" textRotation="90" wrapText="1"/>
    </xf>
    <xf numFmtId="0" fontId="12" fillId="6" borderId="32" xfId="0" applyFont="1" applyFill="1" applyBorder="1" applyAlignment="1">
      <alignment horizontal="center" vertical="center" textRotation="90" wrapText="1"/>
    </xf>
    <xf numFmtId="0" fontId="12" fillId="6" borderId="44" xfId="0" applyFont="1" applyFill="1" applyBorder="1" applyAlignment="1">
      <alignment horizontal="center" vertical="center" textRotation="90" wrapText="1"/>
    </xf>
    <xf numFmtId="0" fontId="12" fillId="6" borderId="17" xfId="0" applyFont="1" applyFill="1" applyBorder="1" applyAlignment="1">
      <alignment horizontal="center" vertical="center" wrapText="1" readingOrder="1"/>
    </xf>
    <xf numFmtId="0" fontId="11" fillId="6" borderId="16" xfId="0" applyFont="1" applyFill="1" applyBorder="1" applyAlignment="1">
      <alignment horizontal="left" vertical="center" wrapText="1"/>
    </xf>
    <xf numFmtId="0" fontId="11" fillId="6" borderId="22" xfId="0" applyFont="1" applyFill="1" applyBorder="1" applyAlignment="1">
      <alignment horizontal="left" vertical="center" wrapText="1"/>
    </xf>
    <xf numFmtId="0" fontId="12" fillId="6" borderId="21" xfId="0" applyFont="1" applyFill="1" applyBorder="1" applyAlignment="1">
      <alignment horizontal="left" vertical="center" wrapText="1"/>
    </xf>
    <xf numFmtId="0" fontId="16" fillId="14" borderId="30" xfId="0" applyFont="1" applyFill="1" applyBorder="1" applyAlignment="1">
      <alignment horizontal="center" wrapText="1"/>
    </xf>
    <xf numFmtId="0" fontId="16" fillId="14" borderId="26" xfId="0" applyFont="1" applyFill="1" applyBorder="1" applyAlignment="1">
      <alignment horizontal="center" wrapText="1"/>
    </xf>
    <xf numFmtId="0" fontId="16" fillId="17" borderId="18" xfId="0" applyFont="1" applyFill="1" applyBorder="1" applyAlignment="1">
      <alignment horizontal="center" readingOrder="1"/>
    </xf>
    <xf numFmtId="0" fontId="16" fillId="17" borderId="19" xfId="0" applyFont="1" applyFill="1" applyBorder="1" applyAlignment="1">
      <alignment horizontal="center" readingOrder="1"/>
    </xf>
    <xf numFmtId="0" fontId="16" fillId="17" borderId="20" xfId="0" applyFont="1" applyFill="1" applyBorder="1" applyAlignment="1">
      <alignment horizontal="center" readingOrder="1"/>
    </xf>
    <xf numFmtId="0" fontId="16" fillId="17" borderId="39" xfId="0" applyFont="1" applyFill="1" applyBorder="1" applyAlignment="1">
      <alignment horizontal="center" wrapText="1"/>
    </xf>
    <xf numFmtId="0" fontId="16" fillId="17" borderId="40" xfId="0" applyFont="1" applyFill="1" applyBorder="1" applyAlignment="1">
      <alignment horizontal="center" wrapText="1"/>
    </xf>
    <xf numFmtId="0" fontId="11" fillId="0" borderId="29" xfId="0" applyFont="1" applyBorder="1" applyAlignment="1">
      <alignment horizontal="left" vertical="center" wrapText="1"/>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26" xfId="0" applyFont="1" applyBorder="1" applyAlignment="1">
      <alignment horizontal="left" vertical="center" wrapText="1"/>
    </xf>
    <xf numFmtId="0" fontId="12" fillId="0" borderId="41" xfId="0" applyFont="1" applyBorder="1" applyAlignment="1">
      <alignment horizontal="center" vertical="center" wrapText="1" readingOrder="1"/>
    </xf>
    <xf numFmtId="0" fontId="12" fillId="0" borderId="42" xfId="0" applyFont="1" applyBorder="1" applyAlignment="1">
      <alignment horizontal="center" vertical="center" wrapText="1" readingOrder="1"/>
    </xf>
    <xf numFmtId="0" fontId="12" fillId="0" borderId="28" xfId="0" applyFont="1" applyBorder="1" applyAlignment="1">
      <alignment horizontal="left" vertical="center" wrapText="1"/>
    </xf>
    <xf numFmtId="0" fontId="12" fillId="0" borderId="35" xfId="0" applyFont="1" applyBorder="1" applyAlignment="1">
      <alignment horizontal="left" vertical="center" wrapText="1"/>
    </xf>
    <xf numFmtId="0" fontId="5" fillId="16" borderId="18" xfId="0" applyFont="1" applyFill="1" applyBorder="1" applyAlignment="1">
      <alignment horizontal="center" readingOrder="1"/>
    </xf>
    <xf numFmtId="0" fontId="5" fillId="16" borderId="19" xfId="0" applyFont="1" applyFill="1" applyBorder="1" applyAlignment="1">
      <alignment horizontal="center" readingOrder="1"/>
    </xf>
    <xf numFmtId="0" fontId="5" fillId="16" borderId="20" xfId="0" applyFont="1" applyFill="1" applyBorder="1" applyAlignment="1">
      <alignment horizontal="center" readingOrder="1"/>
    </xf>
    <xf numFmtId="0" fontId="5" fillId="16" borderId="39" xfId="0" applyFont="1" applyFill="1" applyBorder="1" applyAlignment="1">
      <alignment horizontal="center" wrapText="1"/>
    </xf>
    <xf numFmtId="0" fontId="5" fillId="16" borderId="40" xfId="0" applyFont="1" applyFill="1" applyBorder="1" applyAlignment="1">
      <alignment horizontal="center" wrapText="1"/>
    </xf>
    <xf numFmtId="0" fontId="16" fillId="18" borderId="18" xfId="0" applyFont="1" applyFill="1" applyBorder="1" applyAlignment="1">
      <alignment horizontal="center" readingOrder="1"/>
    </xf>
    <xf numFmtId="0" fontId="16" fillId="18" borderId="19" xfId="0" applyFont="1" applyFill="1" applyBorder="1" applyAlignment="1">
      <alignment horizontal="center" readingOrder="1"/>
    </xf>
    <xf numFmtId="0" fontId="16" fillId="18" borderId="20" xfId="0" applyFont="1" applyFill="1" applyBorder="1" applyAlignment="1">
      <alignment horizontal="center" readingOrder="1"/>
    </xf>
    <xf numFmtId="0" fontId="16" fillId="18" borderId="39" xfId="0" applyFont="1" applyFill="1" applyBorder="1" applyAlignment="1">
      <alignment horizontal="center" wrapText="1"/>
    </xf>
    <xf numFmtId="0" fontId="16" fillId="18" borderId="40" xfId="0" applyFont="1" applyFill="1" applyBorder="1" applyAlignment="1">
      <alignment horizontal="center" wrapText="1"/>
    </xf>
    <xf numFmtId="0" fontId="11" fillId="0" borderId="29" xfId="0" applyFont="1" applyBorder="1" applyAlignment="1">
      <alignment vertical="center" wrapText="1"/>
    </xf>
    <xf numFmtId="0" fontId="11" fillId="0" borderId="45" xfId="0" applyFont="1" applyBorder="1" applyAlignment="1">
      <alignment vertical="center" wrapText="1"/>
    </xf>
    <xf numFmtId="0" fontId="12" fillId="0" borderId="30" xfId="0" applyFont="1" applyBorder="1" applyAlignment="1">
      <alignment vertical="center" wrapText="1"/>
    </xf>
    <xf numFmtId="0" fontId="12" fillId="0" borderId="46" xfId="0" applyFont="1" applyBorder="1" applyAlignment="1">
      <alignment vertical="center" wrapText="1"/>
    </xf>
    <xf numFmtId="0" fontId="12" fillId="0" borderId="47" xfId="0" applyFont="1" applyBorder="1" applyAlignment="1">
      <alignment horizontal="center" vertical="center" wrapText="1" readingOrder="1"/>
    </xf>
    <xf numFmtId="0" fontId="16" fillId="10" borderId="18" xfId="0" applyFont="1" applyFill="1" applyBorder="1" applyAlignment="1">
      <alignment horizontal="center" readingOrder="1"/>
    </xf>
    <xf numFmtId="0" fontId="16" fillId="10" borderId="19" xfId="0" applyFont="1" applyFill="1" applyBorder="1" applyAlignment="1">
      <alignment horizontal="center" readingOrder="1"/>
    </xf>
    <xf numFmtId="0" fontId="16" fillId="10" borderId="20" xfId="0" applyFont="1" applyFill="1" applyBorder="1" applyAlignment="1">
      <alignment horizontal="center" readingOrder="1"/>
    </xf>
    <xf numFmtId="0" fontId="12" fillId="6" borderId="39" xfId="0" applyFont="1" applyFill="1" applyBorder="1" applyAlignment="1">
      <alignment horizontal="center" vertical="center" textRotation="90" wrapText="1"/>
    </xf>
    <xf numFmtId="0" fontId="12" fillId="6" borderId="40" xfId="0" applyFont="1" applyFill="1" applyBorder="1" applyAlignment="1">
      <alignment horizontal="center" vertical="center" textRotation="90" wrapText="1"/>
    </xf>
    <xf numFmtId="0" fontId="12" fillId="6" borderId="41" xfId="0" applyFont="1" applyFill="1" applyBorder="1" applyAlignment="1">
      <alignment horizontal="center" vertical="center" textRotation="90" wrapText="1"/>
    </xf>
    <xf numFmtId="0" fontId="12" fillId="6" borderId="43" xfId="0" applyFont="1" applyFill="1" applyBorder="1" applyAlignment="1">
      <alignment horizontal="center" vertical="center" textRotation="90" wrapText="1"/>
    </xf>
    <xf numFmtId="0" fontId="16" fillId="10" borderId="39" xfId="0" applyFont="1" applyFill="1" applyBorder="1" applyAlignment="1">
      <alignment horizontal="center" wrapText="1"/>
    </xf>
    <xf numFmtId="0" fontId="16" fillId="10" borderId="40" xfId="0" applyFont="1" applyFill="1" applyBorder="1" applyAlignment="1">
      <alignment horizontal="center" wrapText="1"/>
    </xf>
    <xf numFmtId="0" fontId="5" fillId="9" borderId="18" xfId="0" applyFont="1" applyFill="1" applyBorder="1" applyAlignment="1">
      <alignment horizontal="center" readingOrder="1"/>
    </xf>
    <xf numFmtId="0" fontId="5" fillId="9" borderId="19" xfId="0" applyFont="1" applyFill="1" applyBorder="1" applyAlignment="1">
      <alignment horizontal="center" readingOrder="1"/>
    </xf>
    <xf numFmtId="0" fontId="5" fillId="9" borderId="20" xfId="0" applyFont="1" applyFill="1" applyBorder="1" applyAlignment="1">
      <alignment horizontal="center" readingOrder="1"/>
    </xf>
    <xf numFmtId="0" fontId="5" fillId="9" borderId="39"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0" fillId="0" borderId="30"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center" vertical="center" wrapText="1"/>
    </xf>
    <xf numFmtId="0" fontId="0" fillId="0" borderId="35" xfId="0" applyBorder="1" applyAlignment="1">
      <alignment horizontal="center" vertical="center" wrapText="1"/>
    </xf>
    <xf numFmtId="0" fontId="0" fillId="0" borderId="29" xfId="0" applyBorder="1" applyAlignment="1">
      <alignment horizontal="center" vertical="center" wrapText="1"/>
    </xf>
    <xf numFmtId="0" fontId="0" fillId="0" borderId="34" xfId="0" applyBorder="1" applyAlignment="1">
      <alignment horizontal="center" vertical="center" wrapText="1"/>
    </xf>
    <xf numFmtId="0" fontId="0" fillId="0" borderId="29" xfId="0" applyBorder="1" applyAlignment="1">
      <alignment horizontal="left" vertical="center" wrapText="1"/>
    </xf>
    <xf numFmtId="0" fontId="0" fillId="0" borderId="34" xfId="0" applyBorder="1" applyAlignment="1">
      <alignment horizontal="left" vertical="center" wrapText="1"/>
    </xf>
    <xf numFmtId="0" fontId="5" fillId="8" borderId="18" xfId="0" applyFont="1" applyFill="1" applyBorder="1" applyAlignment="1">
      <alignment horizontal="center" readingOrder="1"/>
    </xf>
    <xf numFmtId="0" fontId="5" fillId="8" borderId="19" xfId="0" applyFont="1" applyFill="1" applyBorder="1" applyAlignment="1">
      <alignment horizontal="center" readingOrder="1"/>
    </xf>
    <xf numFmtId="0" fontId="5" fillId="8" borderId="20" xfId="0" applyFont="1" applyFill="1" applyBorder="1" applyAlignment="1">
      <alignment horizontal="center" readingOrder="1"/>
    </xf>
    <xf numFmtId="0" fontId="5" fillId="8" borderId="39" xfId="0" applyFont="1" applyFill="1" applyBorder="1" applyAlignment="1">
      <alignment horizontal="center" wrapText="1"/>
    </xf>
    <xf numFmtId="0" fontId="5" fillId="8" borderId="40" xfId="0" applyFont="1" applyFill="1" applyBorder="1" applyAlignment="1">
      <alignment horizontal="center" wrapText="1"/>
    </xf>
    <xf numFmtId="0" fontId="11" fillId="0" borderId="34" xfId="0" applyFont="1" applyBorder="1" applyAlignment="1">
      <alignment vertical="center" wrapText="1"/>
    </xf>
    <xf numFmtId="0" fontId="11" fillId="0" borderId="30" xfId="0" applyFont="1" applyBorder="1" applyAlignment="1">
      <alignment vertical="center" wrapText="1"/>
    </xf>
    <xf numFmtId="0" fontId="11" fillId="0" borderId="26" xfId="0" applyFont="1" applyBorder="1" applyAlignment="1">
      <alignment vertical="center" wrapText="1"/>
    </xf>
    <xf numFmtId="0" fontId="12" fillId="0" borderId="28" xfId="0" applyFont="1" applyBorder="1" applyAlignment="1">
      <alignment vertical="center" wrapText="1"/>
    </xf>
    <xf numFmtId="0" fontId="12" fillId="0" borderId="35" xfId="0" applyFont="1" applyBorder="1" applyAlignment="1">
      <alignment vertical="center" wrapText="1"/>
    </xf>
    <xf numFmtId="0" fontId="11" fillId="6" borderId="29" xfId="0" applyFont="1" applyFill="1" applyBorder="1" applyAlignment="1">
      <alignment vertical="center" wrapText="1"/>
    </xf>
    <xf numFmtId="0" fontId="11" fillId="6" borderId="34" xfId="0" applyFont="1" applyFill="1" applyBorder="1" applyAlignment="1">
      <alignment vertical="center" wrapText="1"/>
    </xf>
    <xf numFmtId="0" fontId="11" fillId="6" borderId="30" xfId="0" applyFont="1" applyFill="1" applyBorder="1" applyAlignment="1">
      <alignment vertical="center" wrapText="1"/>
    </xf>
    <xf numFmtId="0" fontId="11" fillId="6" borderId="26" xfId="0" applyFont="1" applyFill="1" applyBorder="1" applyAlignment="1">
      <alignment vertical="center" wrapText="1"/>
    </xf>
    <xf numFmtId="0" fontId="12" fillId="6" borderId="41" xfId="0" applyFont="1" applyFill="1" applyBorder="1" applyAlignment="1">
      <alignment horizontal="center" vertical="center" wrapText="1" readingOrder="1"/>
    </xf>
    <xf numFmtId="0" fontId="12" fillId="6" borderId="42" xfId="0" applyFont="1" applyFill="1" applyBorder="1" applyAlignment="1">
      <alignment horizontal="center" vertical="center" wrapText="1" readingOrder="1"/>
    </xf>
    <xf numFmtId="0" fontId="12" fillId="6" borderId="28"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6" fillId="15" borderId="18" xfId="0" applyFont="1" applyFill="1" applyBorder="1" applyAlignment="1">
      <alignment horizontal="center" readingOrder="1"/>
    </xf>
    <xf numFmtId="0" fontId="16" fillId="15" borderId="19" xfId="0" applyFont="1" applyFill="1" applyBorder="1" applyAlignment="1">
      <alignment horizontal="center" readingOrder="1"/>
    </xf>
    <xf numFmtId="0" fontId="16" fillId="15" borderId="20" xfId="0" applyFont="1" applyFill="1" applyBorder="1" applyAlignment="1">
      <alignment horizontal="center" readingOrder="1"/>
    </xf>
    <xf numFmtId="0" fontId="16" fillId="15" borderId="39" xfId="0" applyFont="1" applyFill="1" applyBorder="1" applyAlignment="1">
      <alignment horizontal="center" wrapText="1"/>
    </xf>
    <xf numFmtId="0" fontId="16" fillId="15" borderId="40" xfId="0" applyFont="1" applyFill="1" applyBorder="1" applyAlignment="1">
      <alignment horizontal="center" wrapText="1"/>
    </xf>
    <xf numFmtId="0" fontId="5" fillId="11" borderId="18" xfId="0" applyFont="1" applyFill="1" applyBorder="1" applyAlignment="1">
      <alignment horizontal="center" readingOrder="1"/>
    </xf>
    <xf numFmtId="0" fontId="5" fillId="11" borderId="19" xfId="0" applyFont="1" applyFill="1" applyBorder="1" applyAlignment="1">
      <alignment horizontal="center" readingOrder="1"/>
    </xf>
    <xf numFmtId="0" fontId="5" fillId="11" borderId="20" xfId="0" applyFont="1" applyFill="1" applyBorder="1" applyAlignment="1">
      <alignment horizontal="center" readingOrder="1"/>
    </xf>
    <xf numFmtId="0" fontId="5" fillId="11" borderId="39" xfId="0" applyFont="1" applyFill="1" applyBorder="1" applyAlignment="1">
      <alignment horizontal="center" wrapText="1"/>
    </xf>
    <xf numFmtId="0" fontId="5" fillId="11" borderId="40" xfId="0" applyFont="1" applyFill="1" applyBorder="1" applyAlignment="1">
      <alignment horizontal="center" wrapText="1"/>
    </xf>
    <xf numFmtId="0" fontId="5" fillId="13" borderId="18" xfId="0" applyFont="1" applyFill="1" applyBorder="1" applyAlignment="1">
      <alignment horizontal="center" readingOrder="1"/>
    </xf>
    <xf numFmtId="0" fontId="5" fillId="13" borderId="19" xfId="0" applyFont="1" applyFill="1" applyBorder="1" applyAlignment="1">
      <alignment horizontal="center" readingOrder="1"/>
    </xf>
    <xf numFmtId="0" fontId="5" fillId="13" borderId="20" xfId="0" applyFont="1" applyFill="1" applyBorder="1" applyAlignment="1">
      <alignment horizontal="center" readingOrder="1"/>
    </xf>
    <xf numFmtId="0" fontId="5" fillId="13" borderId="39" xfId="0" applyFont="1" applyFill="1" applyBorder="1" applyAlignment="1">
      <alignment horizontal="center" wrapText="1"/>
    </xf>
    <xf numFmtId="0" fontId="5" fillId="13" borderId="40" xfId="0" applyFont="1" applyFill="1" applyBorder="1" applyAlignment="1">
      <alignment horizontal="center" wrapText="1"/>
    </xf>
    <xf numFmtId="0" fontId="0" fillId="6" borderId="30" xfId="0" applyFill="1" applyBorder="1" applyAlignment="1">
      <alignment horizontal="left" vertical="center" wrapText="1"/>
    </xf>
    <xf numFmtId="0" fontId="0" fillId="6" borderId="26" xfId="0" applyFill="1" applyBorder="1" applyAlignment="1">
      <alignment horizontal="left" vertical="center" wrapText="1"/>
    </xf>
    <xf numFmtId="0" fontId="0" fillId="6" borderId="28"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29" xfId="0" applyFill="1" applyBorder="1" applyAlignment="1">
      <alignment horizontal="center" vertical="center" wrapText="1"/>
    </xf>
    <xf numFmtId="0" fontId="0" fillId="6" borderId="34" xfId="0"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5" fillId="12" borderId="18" xfId="0" applyFont="1" applyFill="1" applyBorder="1" applyAlignment="1">
      <alignment horizontal="center" readingOrder="1"/>
    </xf>
    <xf numFmtId="0" fontId="5" fillId="12" borderId="19" xfId="0" applyFont="1" applyFill="1" applyBorder="1" applyAlignment="1">
      <alignment horizontal="center" readingOrder="1"/>
    </xf>
    <xf numFmtId="0" fontId="5" fillId="12" borderId="20" xfId="0" applyFont="1" applyFill="1" applyBorder="1" applyAlignment="1">
      <alignment horizontal="center" readingOrder="1"/>
    </xf>
    <xf numFmtId="0" fontId="5" fillId="12" borderId="39" xfId="0" applyFont="1" applyFill="1" applyBorder="1" applyAlignment="1">
      <alignment horizontal="center" wrapText="1"/>
    </xf>
    <xf numFmtId="0" fontId="5" fillId="12" borderId="40" xfId="0" applyFont="1" applyFill="1" applyBorder="1" applyAlignment="1">
      <alignment horizontal="center" wrapText="1"/>
    </xf>
    <xf numFmtId="0" fontId="0" fillId="6" borderId="29" xfId="0" applyFill="1" applyBorder="1" applyAlignment="1">
      <alignment horizontal="left" vertical="center" wrapText="1"/>
    </xf>
    <xf numFmtId="0" fontId="0" fillId="6" borderId="34" xfId="0" applyFill="1" applyBorder="1" applyAlignment="1">
      <alignment horizontal="left" vertical="center" wrapText="1"/>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Medium9"/>
  <colors>
    <mruColors>
      <color rgb="FF77797C"/>
      <color rgb="FF865AA3"/>
      <color rgb="FF0F8FCC"/>
      <color rgb="FFFEB715"/>
      <color rgb="FF702883"/>
      <color rgb="FF639EA2"/>
      <color rgb="FF96C93D"/>
      <color rgb="FFED5131"/>
      <color rgb="FF549436"/>
      <color rgb="FFDC89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2000" b="1" i="0" u="none" strike="noStrike" kern="1200" spc="0" baseline="0">
                <a:solidFill>
                  <a:schemeClr val="tx1">
                    <a:lumMod val="75000"/>
                    <a:lumOff val="25000"/>
                  </a:schemeClr>
                </a:solidFill>
                <a:latin typeface="+mj-lt"/>
                <a:ea typeface="+mn-ea"/>
                <a:cs typeface="+mn-cs"/>
              </a:defRPr>
            </a:pPr>
            <a:r>
              <a:rPr lang="en-US" sz="2200" b="1">
                <a:solidFill>
                  <a:schemeClr val="tx1">
                    <a:lumMod val="75000"/>
                    <a:lumOff val="25000"/>
                  </a:schemeClr>
                </a:solidFill>
                <a:latin typeface="+mj-lt"/>
              </a:rPr>
              <a:t>Demonstration</a:t>
            </a:r>
            <a:r>
              <a:rPr lang="en-US" sz="2200" b="1" baseline="0">
                <a:solidFill>
                  <a:schemeClr val="tx1">
                    <a:lumMod val="75000"/>
                    <a:lumOff val="25000"/>
                  </a:schemeClr>
                </a:solidFill>
                <a:latin typeface="+mj-lt"/>
              </a:rPr>
              <a:t> of multivalue b</a:t>
            </a:r>
            <a:r>
              <a:rPr lang="en-US" sz="2200" b="1">
                <a:solidFill>
                  <a:schemeClr val="tx1">
                    <a:lumMod val="75000"/>
                    <a:lumOff val="25000"/>
                  </a:schemeClr>
                </a:solidFill>
                <a:latin typeface="+mj-lt"/>
              </a:rPr>
              <a:t>enefit spread from recent regional transmission portfolios.</a:t>
            </a:r>
          </a:p>
        </c:rich>
      </c:tx>
      <c:layout>
        <c:manualLayout>
          <c:xMode val="edge"/>
          <c:yMode val="edge"/>
          <c:x val="1.0492877019214713E-2"/>
          <c:y val="1.3690944881889764E-2"/>
        </c:manualLayout>
      </c:layout>
      <c:overlay val="0"/>
      <c:spPr>
        <a:noFill/>
        <a:ln>
          <a:noFill/>
        </a:ln>
        <a:effectLst/>
      </c:spPr>
      <c:txPr>
        <a:bodyPr rot="0" spcFirstLastPara="1" vertOverflow="ellipsis" vert="horz" wrap="square" anchor="ctr" anchorCtr="1"/>
        <a:lstStyle/>
        <a:p>
          <a:pPr algn="l">
            <a:defRPr sz="2000" b="1" i="0" u="none" strike="noStrike" kern="1200" spc="0" baseline="0">
              <a:solidFill>
                <a:schemeClr val="tx1">
                  <a:lumMod val="75000"/>
                  <a:lumOff val="25000"/>
                </a:schemeClr>
              </a:solidFill>
              <a:latin typeface="+mj-lt"/>
              <a:ea typeface="+mn-ea"/>
              <a:cs typeface="+mn-cs"/>
            </a:defRPr>
          </a:pPr>
          <a:endParaRPr lang="en-US"/>
        </a:p>
      </c:txPr>
    </c:title>
    <c:autoTitleDeleted val="0"/>
    <c:plotArea>
      <c:layout>
        <c:manualLayout>
          <c:layoutTarget val="inner"/>
          <c:xMode val="edge"/>
          <c:yMode val="edge"/>
          <c:x val="0.27908131021504345"/>
          <c:y val="0.19220812676193252"/>
          <c:w val="0.6917961351851275"/>
          <c:h val="0.74450848157869165"/>
        </c:manualLayout>
      </c:layout>
      <c:barChart>
        <c:barDir val="bar"/>
        <c:grouping val="stacked"/>
        <c:varyColors val="0"/>
        <c:ser>
          <c:idx val="1"/>
          <c:order val="0"/>
          <c:spPr>
            <a:solidFill>
              <a:srgbClr val="639EA2"/>
            </a:solidFill>
            <a:ln>
              <a:noFill/>
            </a:ln>
            <a:effectLst/>
          </c:spPr>
          <c:invertIfNegative val="0"/>
          <c:dPt>
            <c:idx val="1"/>
            <c:invertIfNegative val="0"/>
            <c:bubble3D val="0"/>
            <c:spPr>
              <a:solidFill>
                <a:srgbClr val="96C93D"/>
              </a:solidFill>
              <a:ln>
                <a:noFill/>
              </a:ln>
              <a:effectLst/>
            </c:spPr>
            <c:extLst>
              <c:ext xmlns:c16="http://schemas.microsoft.com/office/drawing/2014/chart" uri="{C3380CC4-5D6E-409C-BE32-E72D297353CC}">
                <c16:uniqueId val="{00000001-42DE-45D3-8486-8045B490E0E9}"/>
              </c:ext>
            </c:extLst>
          </c:dPt>
          <c:dPt>
            <c:idx val="2"/>
            <c:invertIfNegative val="0"/>
            <c:bubble3D val="0"/>
            <c:spPr>
              <a:solidFill>
                <a:srgbClr val="865AA3"/>
              </a:solidFill>
              <a:ln>
                <a:noFill/>
              </a:ln>
              <a:effectLst/>
            </c:spPr>
            <c:extLst>
              <c:ext xmlns:c16="http://schemas.microsoft.com/office/drawing/2014/chart" uri="{C3380CC4-5D6E-409C-BE32-E72D297353CC}">
                <c16:uniqueId val="{00000003-42DE-45D3-8486-8045B490E0E9}"/>
              </c:ext>
            </c:extLst>
          </c:dPt>
          <c:dPt>
            <c:idx val="6"/>
            <c:invertIfNegative val="0"/>
            <c:bubble3D val="0"/>
            <c:spPr>
              <a:solidFill>
                <a:srgbClr val="865AA3"/>
              </a:solidFill>
              <a:ln>
                <a:noFill/>
              </a:ln>
              <a:effectLst/>
            </c:spPr>
            <c:extLst>
              <c:ext xmlns:c16="http://schemas.microsoft.com/office/drawing/2014/chart" uri="{C3380CC4-5D6E-409C-BE32-E72D297353CC}">
                <c16:uniqueId val="{00000005-42DE-45D3-8486-8045B490E0E9}"/>
              </c:ext>
            </c:extLst>
          </c:dPt>
          <c:dPt>
            <c:idx val="9"/>
            <c:invertIfNegative val="0"/>
            <c:bubble3D val="0"/>
            <c:spPr>
              <a:solidFill>
                <a:srgbClr val="96C93D"/>
              </a:solidFill>
              <a:ln>
                <a:noFill/>
              </a:ln>
              <a:effectLst/>
            </c:spPr>
            <c:extLst>
              <c:ext xmlns:c16="http://schemas.microsoft.com/office/drawing/2014/chart" uri="{C3380CC4-5D6E-409C-BE32-E72D297353CC}">
                <c16:uniqueId val="{00000007-42DE-45D3-8486-8045B490E0E9}"/>
              </c:ext>
            </c:extLst>
          </c:dPt>
          <c:dPt>
            <c:idx val="10"/>
            <c:invertIfNegative val="0"/>
            <c:bubble3D val="0"/>
            <c:spPr>
              <a:solidFill>
                <a:srgbClr val="865AA3"/>
              </a:solidFill>
              <a:ln>
                <a:noFill/>
              </a:ln>
              <a:effectLst/>
            </c:spPr>
            <c:extLst>
              <c:ext xmlns:c16="http://schemas.microsoft.com/office/drawing/2014/chart" uri="{C3380CC4-5D6E-409C-BE32-E72D297353CC}">
                <c16:uniqueId val="{00000009-42DE-45D3-8486-8045B490E0E9}"/>
              </c:ext>
            </c:extLst>
          </c:dPt>
          <c:dPt>
            <c:idx val="13"/>
            <c:invertIfNegative val="0"/>
            <c:bubble3D val="0"/>
            <c:spPr>
              <a:solidFill>
                <a:srgbClr val="96C93D"/>
              </a:solidFill>
              <a:ln>
                <a:noFill/>
              </a:ln>
              <a:effectLst/>
            </c:spPr>
            <c:extLst>
              <c:ext xmlns:c16="http://schemas.microsoft.com/office/drawing/2014/chart" uri="{C3380CC4-5D6E-409C-BE32-E72D297353CC}">
                <c16:uniqueId val="{0000000B-42DE-45D3-8486-8045B490E0E9}"/>
              </c:ext>
            </c:extLst>
          </c:dPt>
          <c:dPt>
            <c:idx val="17"/>
            <c:invertIfNegative val="0"/>
            <c:bubble3D val="0"/>
            <c:spPr>
              <a:solidFill>
                <a:srgbClr val="96C93D"/>
              </a:solidFill>
              <a:ln>
                <a:noFill/>
              </a:ln>
              <a:effectLst/>
            </c:spPr>
            <c:extLst>
              <c:ext xmlns:c16="http://schemas.microsoft.com/office/drawing/2014/chart" uri="{C3380CC4-5D6E-409C-BE32-E72D297353CC}">
                <c16:uniqueId val="{0000000D-42DE-45D3-8486-8045B490E0E9}"/>
              </c:ext>
            </c:extLst>
          </c:dPt>
          <c:dPt>
            <c:idx val="25"/>
            <c:invertIfNegative val="0"/>
            <c:bubble3D val="0"/>
            <c:spPr>
              <a:solidFill>
                <a:srgbClr val="96C93D"/>
              </a:solidFill>
              <a:ln>
                <a:noFill/>
              </a:ln>
              <a:effectLst/>
            </c:spPr>
            <c:extLst>
              <c:ext xmlns:c16="http://schemas.microsoft.com/office/drawing/2014/chart" uri="{C3380CC4-5D6E-409C-BE32-E72D297353CC}">
                <c16:uniqueId val="{0000000F-42DE-45D3-8486-8045B490E0E9}"/>
              </c:ext>
            </c:extLst>
          </c:dPt>
          <c:dPt>
            <c:idx val="29"/>
            <c:invertIfNegative val="0"/>
            <c:bubble3D val="0"/>
            <c:spPr>
              <a:solidFill>
                <a:srgbClr val="96C93D"/>
              </a:solidFill>
              <a:ln>
                <a:noFill/>
              </a:ln>
              <a:effectLst/>
            </c:spPr>
            <c:extLst>
              <c:ext xmlns:c16="http://schemas.microsoft.com/office/drawing/2014/chart" uri="{C3380CC4-5D6E-409C-BE32-E72D297353CC}">
                <c16:uniqueId val="{00000011-42DE-45D3-8486-8045B490E0E9}"/>
              </c:ext>
            </c:extLst>
          </c:dPt>
          <c:dPt>
            <c:idx val="30"/>
            <c:invertIfNegative val="0"/>
            <c:bubble3D val="0"/>
            <c:spPr>
              <a:solidFill>
                <a:srgbClr val="865AA3"/>
              </a:solidFill>
              <a:ln>
                <a:noFill/>
              </a:ln>
              <a:effectLst/>
            </c:spPr>
            <c:extLst>
              <c:ext xmlns:c16="http://schemas.microsoft.com/office/drawing/2014/chart" uri="{C3380CC4-5D6E-409C-BE32-E72D297353CC}">
                <c16:uniqueId val="{00000013-42DE-45D3-8486-8045B490E0E9}"/>
              </c:ext>
            </c:extLst>
          </c:dPt>
          <c:cat>
            <c:strRef>
              <c:f>'Benefits-Example'!$C$26:$C$56</c:f>
              <c:strCache>
                <c:ptCount val="31"/>
                <c:pt idx="0">
                  <c:v>MISO</c:v>
                </c:pt>
                <c:pt idx="1">
                  <c:v>SPP</c:v>
                </c:pt>
                <c:pt idx="2">
                  <c:v>NYISO</c:v>
                </c:pt>
                <c:pt idx="4">
                  <c:v>MISO</c:v>
                </c:pt>
                <c:pt idx="5">
                  <c:v>SPP</c:v>
                </c:pt>
                <c:pt idx="6">
                  <c:v>NYISO</c:v>
                </c:pt>
                <c:pt idx="8">
                  <c:v>MISO</c:v>
                </c:pt>
                <c:pt idx="9">
                  <c:v>SPP</c:v>
                </c:pt>
                <c:pt idx="10">
                  <c:v>NYISO</c:v>
                </c:pt>
                <c:pt idx="12">
                  <c:v>MISO</c:v>
                </c:pt>
                <c:pt idx="13">
                  <c:v>SPP</c:v>
                </c:pt>
                <c:pt idx="14">
                  <c:v>NYISO</c:v>
                </c:pt>
                <c:pt idx="16">
                  <c:v>MISO</c:v>
                </c:pt>
                <c:pt idx="17">
                  <c:v>SPP</c:v>
                </c:pt>
                <c:pt idx="18">
                  <c:v>NYISO</c:v>
                </c:pt>
                <c:pt idx="20">
                  <c:v>MISO</c:v>
                </c:pt>
                <c:pt idx="21">
                  <c:v>SPP</c:v>
                </c:pt>
                <c:pt idx="22">
                  <c:v>NYISO</c:v>
                </c:pt>
                <c:pt idx="24">
                  <c:v>MISO</c:v>
                </c:pt>
                <c:pt idx="25">
                  <c:v>SPP</c:v>
                </c:pt>
                <c:pt idx="26">
                  <c:v>NYISO</c:v>
                </c:pt>
                <c:pt idx="28">
                  <c:v>MISO</c:v>
                </c:pt>
                <c:pt idx="29">
                  <c:v>SPP</c:v>
                </c:pt>
                <c:pt idx="30">
                  <c:v>NYISO</c:v>
                </c:pt>
              </c:strCache>
            </c:strRef>
          </c:cat>
          <c:val>
            <c:numRef>
              <c:f>'Benefits-Example'!$D$26:$D$56</c:f>
              <c:numCache>
                <c:formatCode>0.00</c:formatCode>
                <c:ptCount val="31"/>
                <c:pt idx="0">
                  <c:v>9.316109422492401E-2</c:v>
                </c:pt>
                <c:pt idx="1">
                  <c:v>8.6081708449396461E-3</c:v>
                </c:pt>
                <c:pt idx="2">
                  <c:v>0.30150753768844218</c:v>
                </c:pt>
                <c:pt idx="3">
                  <c:v>0</c:v>
                </c:pt>
                <c:pt idx="4">
                  <c:v>0.56516717325227972</c:v>
                </c:pt>
                <c:pt idx="5">
                  <c:v>0</c:v>
                </c:pt>
                <c:pt idx="6">
                  <c:v>0.31356783919597991</c:v>
                </c:pt>
                <c:pt idx="7">
                  <c:v>0</c:v>
                </c:pt>
                <c:pt idx="8">
                  <c:v>0.34261398176291796</c:v>
                </c:pt>
                <c:pt idx="9">
                  <c:v>8.8857938718662961</c:v>
                </c:pt>
                <c:pt idx="10">
                  <c:v>0.81909547738693467</c:v>
                </c:pt>
                <c:pt idx="11">
                  <c:v>0</c:v>
                </c:pt>
                <c:pt idx="12">
                  <c:v>7.2218844984802438E-2</c:v>
                </c:pt>
                <c:pt idx="13">
                  <c:v>0.38087279480037145</c:v>
                </c:pt>
                <c:pt idx="14">
                  <c:v>0</c:v>
                </c:pt>
                <c:pt idx="15">
                  <c:v>0</c:v>
                </c:pt>
                <c:pt idx="16">
                  <c:v>3.3434650455927053E-3</c:v>
                </c:pt>
                <c:pt idx="17">
                  <c:v>0.29712163416898796</c:v>
                </c:pt>
                <c:pt idx="18">
                  <c:v>0</c:v>
                </c:pt>
                <c:pt idx="19">
                  <c:v>0</c:v>
                </c:pt>
                <c:pt idx="20">
                  <c:v>1.4147416413373861</c:v>
                </c:pt>
                <c:pt idx="21">
                  <c:v>0</c:v>
                </c:pt>
                <c:pt idx="22">
                  <c:v>0</c:v>
                </c:pt>
                <c:pt idx="23">
                  <c:v>0</c:v>
                </c:pt>
                <c:pt idx="24">
                  <c:v>4.7082066869300915E-2</c:v>
                </c:pt>
                <c:pt idx="25">
                  <c:v>2.0241411327762304E-2</c:v>
                </c:pt>
                <c:pt idx="26">
                  <c:v>0</c:v>
                </c:pt>
                <c:pt idx="27">
                  <c:v>0</c:v>
                </c:pt>
                <c:pt idx="28">
                  <c:v>1.12468085106383</c:v>
                </c:pt>
                <c:pt idx="29">
                  <c:v>0.83676880222841232</c:v>
                </c:pt>
                <c:pt idx="30">
                  <c:v>7.9899497487437188E-2</c:v>
                </c:pt>
              </c:numCache>
            </c:numRef>
          </c:val>
          <c:extLst>
            <c:ext xmlns:c15="http://schemas.microsoft.com/office/drawing/2012/chart" uri="{02D57815-91ED-43cb-92C2-25804820EDAC}">
              <c15:filteredSeriesTitle>
                <c15:tx>
                  <c:strRef>
                    <c:extLst>
                      <c:ext uri="{02D57815-91ED-43cb-92C2-25804820EDAC}">
                        <c15:formulaRef>
                          <c15:sqref>'Benefits-Example'!#REF!</c15:sqref>
                        </c15:formulaRef>
                      </c:ext>
                    </c:extLst>
                    <c:strCache>
                      <c:ptCount val="1"/>
                      <c:pt idx="0">
                        <c:v>#REF!</c:v>
                      </c:pt>
                    </c:strCache>
                  </c:strRef>
                </c15:tx>
              </c15:filteredSeriesTitle>
            </c:ext>
            <c:ext xmlns:c16="http://schemas.microsoft.com/office/drawing/2014/chart" uri="{C3380CC4-5D6E-409C-BE32-E72D297353CC}">
              <c16:uniqueId val="{00000014-42DE-45D3-8486-8045B490E0E9}"/>
            </c:ext>
          </c:extLst>
        </c:ser>
        <c:dLbls>
          <c:showLegendKey val="0"/>
          <c:showVal val="0"/>
          <c:showCatName val="0"/>
          <c:showSerName val="0"/>
          <c:showPercent val="0"/>
          <c:showBubbleSize val="0"/>
        </c:dLbls>
        <c:gapWidth val="15"/>
        <c:overlap val="100"/>
        <c:axId val="602905040"/>
        <c:axId val="602906000"/>
      </c:barChart>
      <c:catAx>
        <c:axId val="6029050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crossAx val="602906000"/>
        <c:crosses val="autoZero"/>
        <c:auto val="1"/>
        <c:lblAlgn val="ctr"/>
        <c:lblOffset val="100"/>
        <c:noMultiLvlLbl val="0"/>
      </c:catAx>
      <c:valAx>
        <c:axId val="602906000"/>
        <c:scaling>
          <c:orientation val="minMax"/>
          <c:max val="2"/>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en-US"/>
          </a:p>
        </c:txPr>
        <c:crossAx val="6029050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lumMod val="75000"/>
              <a:lumOff val="25000"/>
            </a:schemeClr>
          </a:solidFill>
          <a:latin typeface="+mn-lt"/>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105575</xdr:colOff>
      <xdr:row>3</xdr:row>
      <xdr:rowOff>100613</xdr:rowOff>
    </xdr:from>
    <xdr:to>
      <xdr:col>28</xdr:col>
      <xdr:colOff>2101</xdr:colOff>
      <xdr:row>14</xdr:row>
      <xdr:rowOff>168087</xdr:rowOff>
    </xdr:to>
    <xdr:pic>
      <xdr:nvPicPr>
        <xdr:cNvPr id="3" name="Picture 2">
          <a:extLst>
            <a:ext uri="{FF2B5EF4-FFF2-40B4-BE49-F238E27FC236}">
              <a16:creationId xmlns:a16="http://schemas.microsoft.com/office/drawing/2014/main" id="{D978507D-8392-4768-9DDC-D76FB677A6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600134" y="750554"/>
          <a:ext cx="8659526" cy="4762739"/>
        </a:xfrm>
        <a:prstGeom prst="rect">
          <a:avLst/>
        </a:prstGeom>
      </xdr:spPr>
    </xdr:pic>
    <xdr:clientData/>
  </xdr:twoCellAnchor>
  <xdr:twoCellAnchor>
    <xdr:from>
      <xdr:col>4</xdr:col>
      <xdr:colOff>276225</xdr:colOff>
      <xdr:row>21</xdr:row>
      <xdr:rowOff>114300</xdr:rowOff>
    </xdr:from>
    <xdr:to>
      <xdr:col>22</xdr:col>
      <xdr:colOff>218395</xdr:colOff>
      <xdr:row>64</xdr:row>
      <xdr:rowOff>152400</xdr:rowOff>
    </xdr:to>
    <xdr:graphicFrame macro="">
      <xdr:nvGraphicFramePr>
        <xdr:cNvPr id="2" name="Chart 1">
          <a:extLst>
            <a:ext uri="{FF2B5EF4-FFF2-40B4-BE49-F238E27FC236}">
              <a16:creationId xmlns:a16="http://schemas.microsoft.com/office/drawing/2014/main" id="{A402D6AC-D4D8-400A-B1AB-DE5568AD89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0.85193</cdr:x>
      <cdr:y>0.94597</cdr:y>
    </cdr:from>
    <cdr:to>
      <cdr:x>0.99776</cdr:x>
      <cdr:y>1</cdr:y>
    </cdr:to>
    <cdr:pic>
      <cdr:nvPicPr>
        <cdr:cNvPr id="5" name="Picture 4">
          <a:extLst xmlns:a="http://schemas.openxmlformats.org/drawingml/2006/main">
            <a:ext uri="{FF2B5EF4-FFF2-40B4-BE49-F238E27FC236}">
              <a16:creationId xmlns:a16="http://schemas.microsoft.com/office/drawing/2014/main" id="{46C3E294-115C-7238-0EF5-F38D218AC77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1295529" y="7698440"/>
          <a:ext cx="1933571" cy="439719"/>
        </a:xfrm>
        <a:prstGeom xmlns:a="http://schemas.openxmlformats.org/drawingml/2006/main" prst="rect">
          <a:avLst/>
        </a:prstGeom>
        <a:solidFill xmlns:a="http://schemas.openxmlformats.org/drawingml/2006/main">
          <a:schemeClr val="bg1"/>
        </a:solidFill>
      </cdr:spPr>
    </cdr:pic>
  </cdr:relSizeAnchor>
  <cdr:relSizeAnchor xmlns:cdr="http://schemas.openxmlformats.org/drawingml/2006/chartDrawing">
    <cdr:from>
      <cdr:x>0</cdr:x>
      <cdr:y>0.1915</cdr:y>
    </cdr:from>
    <cdr:to>
      <cdr:x>0.21799</cdr:x>
      <cdr:y>0.94636</cdr:y>
    </cdr:to>
    <cdr:sp macro="" textlink="">
      <cdr:nvSpPr>
        <cdr:cNvPr id="4" name="TextBox 1">
          <a:extLst xmlns:a="http://schemas.openxmlformats.org/drawingml/2006/main">
            <a:ext uri="{FF2B5EF4-FFF2-40B4-BE49-F238E27FC236}">
              <a16:creationId xmlns:a16="http://schemas.microsoft.com/office/drawing/2014/main" id="{0215E128-E7FD-28FD-361E-C14968D7EA90}"/>
            </a:ext>
          </a:extLst>
        </cdr:cNvPr>
        <cdr:cNvSpPr txBox="1"/>
      </cdr:nvSpPr>
      <cdr:spPr>
        <a:xfrm xmlns:a="http://schemas.openxmlformats.org/drawingml/2006/main">
          <a:off x="0" y="1575955"/>
          <a:ext cx="2960289" cy="621220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600" b="1" kern="1200">
              <a:solidFill>
                <a:schemeClr val="tx1">
                  <a:lumMod val="75000"/>
                  <a:lumOff val="25000"/>
                </a:schemeClr>
              </a:solidFill>
            </a:rPr>
            <a:t>1. Avoided</a:t>
          </a:r>
          <a:r>
            <a:rPr lang="en-US" sz="1600" b="1" kern="1200" baseline="0">
              <a:solidFill>
                <a:schemeClr val="tx1">
                  <a:lumMod val="75000"/>
                  <a:lumOff val="25000"/>
                </a:schemeClr>
              </a:solidFill>
            </a:rPr>
            <a:t> / deferred reliability </a:t>
          </a:r>
        </a:p>
        <a:p xmlns:a="http://schemas.openxmlformats.org/drawingml/2006/main">
          <a:pPr algn="r"/>
          <a:r>
            <a:rPr lang="en-US" sz="1600" b="1" kern="1200" baseline="0">
              <a:solidFill>
                <a:schemeClr val="tx1">
                  <a:lumMod val="75000"/>
                  <a:lumOff val="25000"/>
                </a:schemeClr>
              </a:solidFill>
            </a:rPr>
            <a:t>and aging infrastructure</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2. Reduced costs related </a:t>
          </a:r>
        </a:p>
        <a:p xmlns:a="http://schemas.openxmlformats.org/drawingml/2006/main">
          <a:pPr algn="r"/>
          <a:r>
            <a:rPr lang="en-US" sz="1600" b="1" kern="1200" baseline="0">
              <a:solidFill>
                <a:schemeClr val="tx1">
                  <a:lumMod val="75000"/>
                  <a:lumOff val="25000"/>
                </a:schemeClr>
              </a:solidFill>
            </a:rPr>
            <a:t>to resource adequacy</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3. Production cost </a:t>
          </a:r>
        </a:p>
        <a:p xmlns:a="http://schemas.openxmlformats.org/drawingml/2006/main">
          <a:pPr algn="r"/>
          <a:r>
            <a:rPr lang="en-US" sz="1600" b="1" kern="1200" baseline="0">
              <a:solidFill>
                <a:schemeClr val="tx1">
                  <a:lumMod val="75000"/>
                  <a:lumOff val="25000"/>
                </a:schemeClr>
              </a:solidFill>
            </a:rPr>
            <a:t>savings</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4. Reduced transmission</a:t>
          </a:r>
        </a:p>
        <a:p xmlns:a="http://schemas.openxmlformats.org/drawingml/2006/main">
          <a:pPr algn="r"/>
          <a:r>
            <a:rPr lang="en-US" sz="1600" b="1" kern="1200" baseline="0">
              <a:solidFill>
                <a:schemeClr val="tx1">
                  <a:lumMod val="75000"/>
                  <a:lumOff val="25000"/>
                </a:schemeClr>
              </a:solidFill>
            </a:rPr>
            <a:t>energy losses</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5. Reduced congestion due to </a:t>
          </a:r>
        </a:p>
        <a:p xmlns:a="http://schemas.openxmlformats.org/drawingml/2006/main">
          <a:pPr algn="r"/>
          <a:r>
            <a:rPr lang="en-US" sz="1600" b="1" kern="1200" baseline="0">
              <a:solidFill>
                <a:schemeClr val="tx1">
                  <a:lumMod val="75000"/>
                  <a:lumOff val="25000"/>
                </a:schemeClr>
              </a:solidFill>
            </a:rPr>
            <a:t>transmission outages</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6. Mitigation of extreme weather</a:t>
          </a:r>
        </a:p>
        <a:p xmlns:a="http://schemas.openxmlformats.org/drawingml/2006/main">
          <a:pPr algn="r"/>
          <a:r>
            <a:rPr lang="en-US" sz="1600" b="1" kern="1200" baseline="0">
              <a:solidFill>
                <a:schemeClr val="tx1">
                  <a:lumMod val="75000"/>
                  <a:lumOff val="25000"/>
                </a:schemeClr>
              </a:solidFill>
            </a:rPr>
            <a:t>and unexpected conditions</a:t>
          </a:r>
        </a:p>
        <a:p xmlns:a="http://schemas.openxmlformats.org/drawingml/2006/main">
          <a:pPr algn="r"/>
          <a:endParaRPr lang="en-US" sz="1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7. Capacity cost benefits from</a:t>
          </a:r>
        </a:p>
        <a:p xmlns:a="http://schemas.openxmlformats.org/drawingml/2006/main">
          <a:pPr algn="r"/>
          <a:r>
            <a:rPr lang="en-US" sz="1600" b="1" kern="1200" baseline="0">
              <a:solidFill>
                <a:schemeClr val="tx1">
                  <a:lumMod val="75000"/>
                  <a:lumOff val="25000"/>
                </a:schemeClr>
              </a:solidFill>
            </a:rPr>
            <a:t>reduced peak energy losses</a:t>
          </a:r>
        </a:p>
        <a:p xmlns:a="http://schemas.openxmlformats.org/drawingml/2006/main">
          <a:pPr algn="r"/>
          <a:endParaRPr lang="en-US" sz="2800" b="1" kern="1200" baseline="0">
            <a:solidFill>
              <a:schemeClr val="tx1">
                <a:lumMod val="75000"/>
                <a:lumOff val="25000"/>
              </a:schemeClr>
            </a:solidFill>
          </a:endParaRPr>
        </a:p>
        <a:p xmlns:a="http://schemas.openxmlformats.org/drawingml/2006/main">
          <a:pPr algn="r"/>
          <a:r>
            <a:rPr lang="en-US" sz="1600" b="1" kern="1200" baseline="0">
              <a:solidFill>
                <a:schemeClr val="tx1">
                  <a:lumMod val="75000"/>
                  <a:lumOff val="25000"/>
                </a:schemeClr>
              </a:solidFill>
            </a:rPr>
            <a:t>Other benefits</a:t>
          </a:r>
          <a:endParaRPr lang="en-US" sz="1600" b="1" kern="1200">
            <a:solidFill>
              <a:schemeClr val="tx1">
                <a:lumMod val="75000"/>
                <a:lumOff val="25000"/>
              </a:schemeClr>
            </a:solidFill>
          </a:endParaRPr>
        </a:p>
      </cdr:txBody>
    </cdr:sp>
  </cdr:relSizeAnchor>
  <cdr:relSizeAnchor xmlns:cdr="http://schemas.openxmlformats.org/drawingml/2006/chartDrawing">
    <cdr:from>
      <cdr:x>0.27383</cdr:x>
      <cdr:y>0.30724</cdr:y>
    </cdr:from>
    <cdr:to>
      <cdr:x>0.9764</cdr:x>
      <cdr:y>0.84683</cdr:y>
    </cdr:to>
    <cdr:grpSp>
      <cdr:nvGrpSpPr>
        <cdr:cNvPr id="18" name="Group 17">
          <a:extLst xmlns:a="http://schemas.openxmlformats.org/drawingml/2006/main">
            <a:ext uri="{FF2B5EF4-FFF2-40B4-BE49-F238E27FC236}">
              <a16:creationId xmlns:a16="http://schemas.microsoft.com/office/drawing/2014/main" id="{8251E9F2-9D7A-912F-D258-747E6CA90C6B}"/>
            </a:ext>
          </a:extLst>
        </cdr:cNvPr>
        <cdr:cNvGrpSpPr/>
      </cdr:nvGrpSpPr>
      <cdr:grpSpPr>
        <a:xfrm xmlns:a="http://schemas.openxmlformats.org/drawingml/2006/main">
          <a:off x="3904386" y="2380418"/>
          <a:ext cx="10017547" cy="4180607"/>
          <a:chOff x="3619500" y="2767854"/>
          <a:chExt cx="9315230" cy="4123763"/>
        </a:xfrm>
      </cdr:grpSpPr>
      <cdr:grpSp>
        <cdr:nvGrpSpPr>
          <cdr:cNvPr id="14" name="Group 13">
            <a:extLst xmlns:a="http://schemas.openxmlformats.org/drawingml/2006/main">
              <a:ext uri="{FF2B5EF4-FFF2-40B4-BE49-F238E27FC236}">
                <a16:creationId xmlns:a16="http://schemas.microsoft.com/office/drawing/2014/main" id="{8BF4CD2A-5253-F0E5-C847-0BD9D9B5C5BC}"/>
              </a:ext>
            </a:extLst>
          </cdr:cNvPr>
          <cdr:cNvGrpSpPr/>
        </cdr:nvGrpSpPr>
        <cdr:grpSpPr>
          <a:xfrm xmlns:a="http://schemas.openxmlformats.org/drawingml/2006/main">
            <a:off x="3619500" y="2767854"/>
            <a:ext cx="593912" cy="4123763"/>
            <a:chOff x="3619500" y="2767854"/>
            <a:chExt cx="593912" cy="4123763"/>
          </a:xfrm>
        </cdr:grpSpPr>
        <cdr:sp macro="" textlink="">
          <cdr:nvSpPr>
            <cdr:cNvPr id="8" name="TextBox 7">
              <a:extLst xmlns:a="http://schemas.openxmlformats.org/drawingml/2006/main">
                <a:ext uri="{FF2B5EF4-FFF2-40B4-BE49-F238E27FC236}">
                  <a16:creationId xmlns:a16="http://schemas.microsoft.com/office/drawing/2014/main" id="{51C5938F-6553-2043-BF59-B508E66159E0}"/>
                </a:ext>
              </a:extLst>
            </cdr:cNvPr>
            <cdr:cNvSpPr txBox="1"/>
          </cdr:nvSpPr>
          <cdr:spPr>
            <a:xfrm xmlns:a="http://schemas.openxmlformats.org/drawingml/2006/main">
              <a:off x="3619500" y="2767854"/>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96C93D"/>
                  </a:solidFill>
                </a:rPr>
                <a:t>N/A</a:t>
              </a:r>
            </a:p>
          </cdr:txBody>
        </cdr:sp>
        <cdr:sp macro="" textlink="">
          <cdr:nvSpPr>
            <cdr:cNvPr id="9" name="TextBox 8">
              <a:extLst xmlns:a="http://schemas.openxmlformats.org/drawingml/2006/main">
                <a:ext uri="{FF2B5EF4-FFF2-40B4-BE49-F238E27FC236}">
                  <a16:creationId xmlns:a16="http://schemas.microsoft.com/office/drawing/2014/main" id="{AC501935-C37E-6FE2-98A6-8FE3A0BC7531}"/>
                </a:ext>
              </a:extLst>
            </cdr:cNvPr>
            <cdr:cNvSpPr txBox="1"/>
          </cdr:nvSpPr>
          <cdr:spPr>
            <a:xfrm xmlns:a="http://schemas.openxmlformats.org/drawingml/2006/main">
              <a:off x="3619500" y="4437530"/>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865AA3"/>
                  </a:solidFill>
                </a:rPr>
                <a:t>N/A</a:t>
              </a:r>
            </a:p>
          </cdr:txBody>
        </cdr:sp>
        <cdr:sp macro="" textlink="">
          <cdr:nvSpPr>
            <cdr:cNvPr id="10" name="TextBox 9">
              <a:extLst xmlns:a="http://schemas.openxmlformats.org/drawingml/2006/main">
                <a:ext uri="{FF2B5EF4-FFF2-40B4-BE49-F238E27FC236}">
                  <a16:creationId xmlns:a16="http://schemas.microsoft.com/office/drawing/2014/main" id="{73C38FBD-63A5-1BEF-5EAA-1DC1BFD45327}"/>
                </a:ext>
              </a:extLst>
            </cdr:cNvPr>
            <cdr:cNvSpPr txBox="1"/>
          </cdr:nvSpPr>
          <cdr:spPr>
            <a:xfrm xmlns:a="http://schemas.openxmlformats.org/drawingml/2006/main">
              <a:off x="3619500" y="5165913"/>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865AA3"/>
                  </a:solidFill>
                </a:rPr>
                <a:t>N/A</a:t>
              </a:r>
            </a:p>
          </cdr:txBody>
        </cdr:sp>
        <cdr:sp macro="" textlink="">
          <cdr:nvSpPr>
            <cdr:cNvPr id="11" name="TextBox 10">
              <a:extLst xmlns:a="http://schemas.openxmlformats.org/drawingml/2006/main">
                <a:ext uri="{FF2B5EF4-FFF2-40B4-BE49-F238E27FC236}">
                  <a16:creationId xmlns:a16="http://schemas.microsoft.com/office/drawing/2014/main" id="{72B4D64E-56CB-EF7B-4B15-607734DF73F3}"/>
                </a:ext>
              </a:extLst>
            </cdr:cNvPr>
            <cdr:cNvSpPr txBox="1"/>
          </cdr:nvSpPr>
          <cdr:spPr>
            <a:xfrm xmlns:a="http://schemas.openxmlformats.org/drawingml/2006/main">
              <a:off x="3619500" y="5715001"/>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96C93D"/>
                  </a:solidFill>
                </a:rPr>
                <a:t>N/A</a:t>
              </a:r>
            </a:p>
          </cdr:txBody>
        </cdr:sp>
        <cdr:sp macro="" textlink="">
          <cdr:nvSpPr>
            <cdr:cNvPr id="12" name="TextBox 11">
              <a:extLst xmlns:a="http://schemas.openxmlformats.org/drawingml/2006/main">
                <a:ext uri="{FF2B5EF4-FFF2-40B4-BE49-F238E27FC236}">
                  <a16:creationId xmlns:a16="http://schemas.microsoft.com/office/drawing/2014/main" id="{3D514500-C596-C6EF-B623-A1288EEE3653}"/>
                </a:ext>
              </a:extLst>
            </cdr:cNvPr>
            <cdr:cNvSpPr txBox="1"/>
          </cdr:nvSpPr>
          <cdr:spPr>
            <a:xfrm xmlns:a="http://schemas.openxmlformats.org/drawingml/2006/main">
              <a:off x="3619500" y="5883089"/>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865AA3"/>
                  </a:solidFill>
                </a:rPr>
                <a:t>N/A</a:t>
              </a:r>
            </a:p>
          </cdr:txBody>
        </cdr:sp>
        <cdr:sp macro="" textlink="">
          <cdr:nvSpPr>
            <cdr:cNvPr id="13" name="TextBox 12">
              <a:extLst xmlns:a="http://schemas.openxmlformats.org/drawingml/2006/main">
                <a:ext uri="{FF2B5EF4-FFF2-40B4-BE49-F238E27FC236}">
                  <a16:creationId xmlns:a16="http://schemas.microsoft.com/office/drawing/2014/main" id="{5838A041-DE3D-6D26-CFE9-B29F90353187}"/>
                </a:ext>
              </a:extLst>
            </cdr:cNvPr>
            <cdr:cNvSpPr txBox="1"/>
          </cdr:nvSpPr>
          <cdr:spPr>
            <a:xfrm xmlns:a="http://schemas.openxmlformats.org/drawingml/2006/main">
              <a:off x="3619500" y="6645089"/>
              <a:ext cx="593912" cy="2465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kern="1200">
                  <a:solidFill>
                    <a:srgbClr val="865AA3"/>
                  </a:solidFill>
                </a:rPr>
                <a:t>N/A</a:t>
              </a:r>
            </a:p>
          </cdr:txBody>
        </cdr:sp>
      </cdr:grpSp>
      <cdr:grpSp>
        <cdr:nvGrpSpPr>
          <cdr:cNvPr id="17" name="Group 16">
            <a:extLst xmlns:a="http://schemas.openxmlformats.org/drawingml/2006/main">
              <a:ext uri="{FF2B5EF4-FFF2-40B4-BE49-F238E27FC236}">
                <a16:creationId xmlns:a16="http://schemas.microsoft.com/office/drawing/2014/main" id="{4DD4FC9C-DA01-6941-A286-B5F783B1CC5E}"/>
              </a:ext>
            </a:extLst>
          </cdr:cNvPr>
          <cdr:cNvGrpSpPr/>
        </cdr:nvGrpSpPr>
        <cdr:grpSpPr>
          <a:xfrm xmlns:a="http://schemas.openxmlformats.org/drawingml/2006/main">
            <a:off x="12225622" y="3485031"/>
            <a:ext cx="709108" cy="320040"/>
            <a:chOff x="12225618" y="3485030"/>
            <a:chExt cx="709107" cy="320040"/>
          </a:xfrm>
        </cdr:grpSpPr>
        <cdr:cxnSp macro="">
          <cdr:nvCxnSpPr>
            <cdr:cNvPr id="6" name="Straight Connector 5">
              <a:extLst xmlns:a="http://schemas.openxmlformats.org/drawingml/2006/main">
                <a:ext uri="{FF2B5EF4-FFF2-40B4-BE49-F238E27FC236}">
                  <a16:creationId xmlns:a16="http://schemas.microsoft.com/office/drawing/2014/main" id="{26755B84-FD4B-1216-91C3-EFED786A0D17}"/>
                </a:ext>
              </a:extLst>
            </cdr:cNvPr>
            <cdr:cNvCxnSpPr/>
          </cdr:nvCxnSpPr>
          <cdr:spPr>
            <a:xfrm xmlns:a="http://schemas.openxmlformats.org/drawingml/2006/main" flipH="1">
              <a:off x="12225618" y="3485030"/>
              <a:ext cx="274320" cy="320040"/>
            </a:xfrm>
            <a:prstGeom xmlns:a="http://schemas.openxmlformats.org/drawingml/2006/main" prst="line">
              <a:avLst/>
            </a:prstGeom>
            <a:ln xmlns:a="http://schemas.openxmlformats.org/drawingml/2006/main" w="28575">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cxnSp macro="">
          <cdr:nvCxnSpPr>
            <cdr:cNvPr id="7" name="Straight Connector 6">
              <a:extLst xmlns:a="http://schemas.openxmlformats.org/drawingml/2006/main">
                <a:ext uri="{FF2B5EF4-FFF2-40B4-BE49-F238E27FC236}">
                  <a16:creationId xmlns:a16="http://schemas.microsoft.com/office/drawing/2014/main" id="{5FB78BCF-4AA0-8872-1017-ED52D90360D9}"/>
                </a:ext>
              </a:extLst>
            </cdr:cNvPr>
            <cdr:cNvCxnSpPr/>
          </cdr:nvCxnSpPr>
          <cdr:spPr>
            <a:xfrm xmlns:a="http://schemas.openxmlformats.org/drawingml/2006/main" flipH="1">
              <a:off x="12315265" y="3485030"/>
              <a:ext cx="274320" cy="320040"/>
            </a:xfrm>
            <a:prstGeom xmlns:a="http://schemas.openxmlformats.org/drawingml/2006/main" prst="line">
              <a:avLst/>
            </a:prstGeom>
            <a:ln xmlns:a="http://schemas.openxmlformats.org/drawingml/2006/main" w="28575">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sp macro="" textlink="">
          <cdr:nvSpPr>
            <cdr:cNvPr id="15" name="TextBox 1">
              <a:extLst xmlns:a="http://schemas.openxmlformats.org/drawingml/2006/main">
                <a:ext uri="{FF2B5EF4-FFF2-40B4-BE49-F238E27FC236}">
                  <a16:creationId xmlns:a16="http://schemas.microsoft.com/office/drawing/2014/main" id="{0B072A9F-C5E8-1FFC-6960-9EB39EDEEF1D}"/>
                </a:ext>
              </a:extLst>
            </cdr:cNvPr>
            <cdr:cNvSpPr txBox="1"/>
          </cdr:nvSpPr>
          <cdr:spPr>
            <a:xfrm xmlns:a="http://schemas.openxmlformats.org/drawingml/2006/main">
              <a:off x="12540724" y="3497991"/>
              <a:ext cx="394001" cy="2417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1" kern="1200" baseline="0">
                  <a:solidFill>
                    <a:sysClr val="windowText" lastClr="000000"/>
                  </a:solidFill>
                </a:rPr>
                <a:t>8.9</a:t>
              </a:r>
              <a:endParaRPr lang="en-US" sz="1200" b="1" kern="1200">
                <a:solidFill>
                  <a:sysClr val="windowText" lastClr="000000"/>
                </a:solidFill>
              </a:endParaRPr>
            </a:p>
          </cdr:txBody>
        </cdr:sp>
      </cdr:grpSp>
    </cdr:grpSp>
  </cdr:relSizeAnchor>
  <cdr:relSizeAnchor xmlns:cdr="http://schemas.openxmlformats.org/drawingml/2006/chartDrawing">
    <cdr:from>
      <cdr:x>0.00794</cdr:x>
      <cdr:y>0.05952</cdr:y>
    </cdr:from>
    <cdr:to>
      <cdr:x>0.95431</cdr:x>
      <cdr:y>0.15212</cdr:y>
    </cdr:to>
    <cdr:sp macro="" textlink="">
      <cdr:nvSpPr>
        <cdr:cNvPr id="2" name="TextBox 1">
          <a:extLst xmlns:a="http://schemas.openxmlformats.org/drawingml/2006/main">
            <a:ext uri="{FF2B5EF4-FFF2-40B4-BE49-F238E27FC236}">
              <a16:creationId xmlns:a16="http://schemas.microsoft.com/office/drawing/2014/main" id="{818E0BAE-DE6A-1172-0283-3D95476252C9}"/>
            </a:ext>
          </a:extLst>
        </cdr:cNvPr>
        <cdr:cNvSpPr txBox="1"/>
      </cdr:nvSpPr>
      <cdr:spPr>
        <a:xfrm xmlns:a="http://schemas.openxmlformats.org/drawingml/2006/main">
          <a:off x="109127" y="489826"/>
          <a:ext cx="13006798" cy="7620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a:pPr>
          <a:r>
            <a:rPr lang="en-US" sz="1200" b="1">
              <a:effectLst/>
              <a:latin typeface="+mn-lt"/>
              <a:ea typeface="+mn-ea"/>
              <a:cs typeface="+mn-cs"/>
            </a:rPr>
            <a:t>Benefit</a:t>
          </a:r>
          <a:r>
            <a:rPr lang="en-US" sz="1200" b="1" baseline="0">
              <a:effectLst/>
              <a:latin typeface="+mn-lt"/>
              <a:ea typeface="+mn-ea"/>
              <a:cs typeface="+mn-cs"/>
            </a:rPr>
            <a:t> v</a:t>
          </a:r>
          <a:r>
            <a:rPr lang="en-US" sz="1200" b="1">
              <a:effectLst/>
              <a:latin typeface="+mn-lt"/>
              <a:ea typeface="+mn-ea"/>
              <a:cs typeface="+mn-cs"/>
            </a:rPr>
            <a:t>alues are shown relative</a:t>
          </a:r>
          <a:r>
            <a:rPr lang="en-US" sz="1200" b="1" baseline="0">
              <a:effectLst/>
              <a:latin typeface="+mn-lt"/>
              <a:ea typeface="+mn-ea"/>
              <a:cs typeface="+mn-cs"/>
            </a:rPr>
            <a:t> to total portfolio cost (unitless).</a:t>
          </a:r>
          <a:r>
            <a:rPr lang="en-US" sz="1200" b="0" baseline="0">
              <a:effectLst/>
              <a:latin typeface="+mn-lt"/>
              <a:ea typeface="+mn-ea"/>
              <a:cs typeface="+mn-cs"/>
            </a:rPr>
            <a:t> If the sum of all individual benefits results in a total benefit of at least 1.0, then the portfolio benefits are greater than costs.</a:t>
          </a:r>
          <a:endParaRPr lang="en-US" sz="1200" b="0" i="0" baseline="0">
            <a:solidFill>
              <a:schemeClr val="tx1">
                <a:lumMod val="75000"/>
                <a:lumOff val="25000"/>
              </a:schemeClr>
            </a:solidFill>
            <a:effectLst/>
            <a:latin typeface="+mn-lt"/>
            <a:ea typeface="+mn-ea"/>
            <a:cs typeface="+mn-cs"/>
          </a:endParaRPr>
        </a:p>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a:pPr>
          <a:r>
            <a:rPr lang="en-US" sz="1200" b="0" i="0" baseline="0">
              <a:solidFill>
                <a:schemeClr val="tx1">
                  <a:lumMod val="75000"/>
                  <a:lumOff val="25000"/>
                </a:schemeClr>
              </a:solidFill>
              <a:effectLst/>
              <a:latin typeface="+mn-lt"/>
              <a:ea typeface="+mn-ea"/>
              <a:cs typeface="+mn-cs"/>
            </a:rPr>
            <a:t>All RTOs use different financial parameters when calculating benefits, so they should not be compared to one another: MISO's 2024 Tranche 2.1 LRTP (40-yr NPV &amp; 7.1% discount rate), SPP's 2024 ITP </a:t>
          </a:r>
        </a:p>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a:pPr>
          <a:r>
            <a:rPr lang="en-US" sz="1200" b="0" i="0" baseline="0">
              <a:solidFill>
                <a:schemeClr val="tx1">
                  <a:lumMod val="75000"/>
                  <a:lumOff val="25000"/>
                </a:schemeClr>
              </a:solidFill>
              <a:effectLst/>
              <a:latin typeface="+mn-lt"/>
              <a:ea typeface="+mn-ea"/>
              <a:cs typeface="+mn-cs"/>
            </a:rPr>
            <a:t>(40-yr NPV &amp; 8.0% discount rate), and NYISO's 2019 AC PPTP (45-yr NPV &amp; 7.0% discount rate). The high value is shown below when multiple sensitivities were provided in the evaluation.</a:t>
          </a:r>
          <a:endParaRPr lang="en-US" sz="1200">
            <a:solidFill>
              <a:schemeClr val="tx1">
                <a:lumMod val="75000"/>
                <a:lumOff val="25000"/>
              </a:schemeClr>
            </a:solidFill>
            <a:effectLst/>
          </a:endParaRPr>
        </a:p>
        <a:p xmlns:a="http://schemas.openxmlformats.org/drawingml/2006/main">
          <a:endParaRPr lang="en-US" sz="1200" kern="1200">
            <a:solidFill>
              <a:schemeClr val="tx1">
                <a:lumMod val="75000"/>
                <a:lumOff val="25000"/>
              </a:schemeClr>
            </a:solidFill>
          </a:endParaRPr>
        </a:p>
      </cdr:txBody>
    </cdr:sp>
  </cdr:relSizeAnchor>
</c:userShape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floridapsc.com/pscfiles/library/filings/2025/04335-2025/04335-2025.pdf" TargetMode="External"/><Relationship Id="rId1" Type="http://schemas.openxmlformats.org/officeDocument/2006/relationships/hyperlink" Target="https://www.ferc.duke-energy.com/Tariffs/Joint_OATT.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southeasternrtp.com/docs/general/2026/Stakeholder%20Meeting%20-%20Measuring%20Benefits%20of%20LTRTF%20and%20Selection%20Criteria%20final.pdf"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ww.pjm.com/-/media/DotCom/documents/manuals/m14b.ashx" TargetMode="External"/><Relationship Id="rId1" Type="http://schemas.openxmlformats.org/officeDocument/2006/relationships/hyperlink" Target="https://www.pjm.com/-/media/DotCom/committees-groups/committees/teac/2025/20250410-special/item-05---fo1920-compliance-approach--benefits.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yiso.com/documents/20142/38391083/Long-Island-Offshore-Wind-Export-Public-Policy-Transmission-Planning-Plan-2023-6-13.pdf/541df24b-4813-8956-e261-eee7cd536441" TargetMode="External"/><Relationship Id="rId2" Type="http://schemas.openxmlformats.org/officeDocument/2006/relationships/hyperlink" Target="https://www.nyiso.com/documents/20142/5990605/AC-Transmission-Appendices-2019-04-08.pdf/6f791d8f-69d0-daf0-525a-261a87643c35" TargetMode="External"/><Relationship Id="rId1" Type="http://schemas.openxmlformats.org/officeDocument/2006/relationships/hyperlink" Target="https://www.nyiso.com/documents/20142/5990605/AC-Transmission-Public-Policy-Transmission-Plan-2019-04-08.pdf/0f5c4a04-79f4-5289-8d78-32c4197bcdf2" TargetMode="External"/><Relationship Id="rId5" Type="http://schemas.openxmlformats.org/officeDocument/2006/relationships/printerSettings" Target="../printerSettings/printerSettings4.bin"/><Relationship Id="rId4" Type="http://schemas.openxmlformats.org/officeDocument/2006/relationships/hyperlink" Target="https://www.nyiso.com/documents/20142/2924447/M-36_Public%20Policy%20Manual_v1_0_Final.pdf"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www.iso-ne.com/static-assets/documents/100021/a08_2025_02_26_pac_2025_longer-term_transmission_planning_rfp_analysis_details_rev1_redline.pdf" TargetMode="External"/><Relationship Id="rId1" Type="http://schemas.openxmlformats.org/officeDocument/2006/relationships/hyperlink" Target="https://www.iso-ne.com/static-assets/documents/100011/rev_to_att_k_longer-term_trans_planning_process.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caiso.com/documents/dec-9-2025-tariff-amendment-order-no-1920-compliance-filing-er26-704.pdf" TargetMode="External"/><Relationship Id="rId2" Type="http://schemas.openxmlformats.org/officeDocument/2006/relationships/hyperlink" Target="https://www.caiso.com/documents/appendix-g-board-approved-2023-2024-transmission-plan.pdf" TargetMode="External"/><Relationship Id="rId1" Type="http://schemas.openxmlformats.org/officeDocument/2006/relationships/hyperlink" Target="https://www.caiso.com/Documents/TransmissionEconomicAssessmentMethodology-Nov2_2017.pdf" TargetMode="External"/><Relationship Id="rId5" Type="http://schemas.openxmlformats.org/officeDocument/2006/relationships/printerSettings" Target="../printerSettings/printerSettings1.bin"/><Relationship Id="rId4" Type="http://schemas.openxmlformats.org/officeDocument/2006/relationships/hyperlink" Target="http://www.caiso.com/documents/appendix-g-economic-assessment.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northerngrid.net/private-media/documents/DRAFT_ATTACHMENT_K_TEMPLATE_-_NORTHERNGRID_-_SEP25-2025.pdf" TargetMode="External"/><Relationship Id="rId1" Type="http://schemas.openxmlformats.org/officeDocument/2006/relationships/hyperlink" Target="https://www.northerngrid.net/private-media/documents/Att_K_-_Transmission_Planning_Process_ROdZrBy.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doc.westconnect.com/Documents.aspx?NID=18202" TargetMode="External"/><Relationship Id="rId2" Type="http://schemas.openxmlformats.org/officeDocument/2006/relationships/hyperlink" Target="https://doc.westconnect.com/Documents.aspx?NID=21580&amp;dl=1" TargetMode="External"/><Relationship Id="rId1" Type="http://schemas.openxmlformats.org/officeDocument/2006/relationships/hyperlink" Target="https://doc.westconnect.com/Documents.aspx?NID=21542&amp;dl=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ercot.com/files/docs/2025/09/01/03-040126_Nodal.docx" TargetMode="External"/><Relationship Id="rId2" Type="http://schemas.openxmlformats.org/officeDocument/2006/relationships/hyperlink" Target="http://www.ercot.com/files/docs/2025/02/03/Congestion_Cost_Savings_Test_Evaluation_Guideline.pdf" TargetMode="External"/><Relationship Id="rId1" Type="http://schemas.openxmlformats.org/officeDocument/2006/relationships/hyperlink" Target="http://www.ercot.com/files/docs/2025/01/27/2024-regional-transmission-plan-rtp-345-kv-plan-and-texas-765-kv-strategic-transmission-expans.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spp.org/documents/75701/consolidated%20planning%20process%20manual%20v1.0%20(pending%20cpp%20approval)%20.pdf" TargetMode="External"/><Relationship Id="rId2" Type="http://schemas.openxmlformats.org/officeDocument/2006/relationships/hyperlink" Target="https://www.spp.org/documents/75533/benefit%20metrics%20manual%20v1.5.pdf" TargetMode="External"/><Relationship Id="rId1" Type="http://schemas.openxmlformats.org/officeDocument/2006/relationships/hyperlink" Target="https://www.spp.org/media/2229/2024-itp-assessment-report-v10.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cdn.misoenergy.org/20250827%20PAC%20Item%2004%20Order%201920%20Requirement%20Summary714884.pdf" TargetMode="External"/><Relationship Id="rId2" Type="http://schemas.openxmlformats.org/officeDocument/2006/relationships/hyperlink" Target="https://cdn.misoenergy.org/20240913%20LRTP%20Workshop%20Item%2001%20Tranche%202.1%20Benefits%20Analysis%20Results%20Review647234.pdf" TargetMode="External"/><Relationship Id="rId1" Type="http://schemas.openxmlformats.org/officeDocument/2006/relationships/hyperlink" Target="https://cdn.misoenergy.org/LRTP%20Tranche%202%20Business%20Case%20Metrics%20Methodology%20Whitepaper633738.pdf" TargetMode="External"/><Relationship Id="rId5" Type="http://schemas.openxmlformats.org/officeDocument/2006/relationships/printerSettings" Target="../printerSettings/printerSettings2.bin"/><Relationship Id="rId4" Type="http://schemas.openxmlformats.org/officeDocument/2006/relationships/hyperlink" Target="https://cdn.misoenergy.org/MISO%20Economic%20Planning%20Whitepaper6516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EE07-E909-4ABC-87D5-6DD0108446ED}">
  <dimension ref="A1:O10"/>
  <sheetViews>
    <sheetView tabSelected="1" workbookViewId="0">
      <selection activeCell="A6" sqref="A6:O6"/>
    </sheetView>
  </sheetViews>
  <sheetFormatPr defaultRowHeight="14.5" x14ac:dyDescent="0.35"/>
  <sheetData>
    <row r="1" spans="1:15" ht="23.5" x14ac:dyDescent="0.35">
      <c r="A1" s="183" t="s">
        <v>0</v>
      </c>
      <c r="B1" s="183"/>
      <c r="C1" s="183"/>
      <c r="D1" s="183"/>
      <c r="E1" s="183"/>
      <c r="F1" s="183"/>
      <c r="G1" s="183"/>
      <c r="H1" s="183"/>
    </row>
    <row r="2" spans="1:15" ht="21" x14ac:dyDescent="0.5">
      <c r="A2" s="184" t="s">
        <v>1</v>
      </c>
      <c r="B2" s="184"/>
      <c r="C2" s="184"/>
      <c r="D2" s="184"/>
      <c r="E2" s="184"/>
      <c r="F2" s="184"/>
      <c r="G2" s="184"/>
      <c r="H2" s="184"/>
    </row>
    <row r="3" spans="1:15" ht="30" customHeight="1" x14ac:dyDescent="0.45">
      <c r="A3" s="233" t="e" vm="1">
        <v>#VALUE!</v>
      </c>
      <c r="B3" s="233"/>
      <c r="C3" s="233"/>
      <c r="D3" s="233"/>
      <c r="E3" s="233"/>
      <c r="F3" s="233"/>
      <c r="G3" s="233"/>
      <c r="H3" s="233"/>
    </row>
    <row r="4" spans="1:15" ht="64.5" customHeight="1" x14ac:dyDescent="0.35">
      <c r="A4" s="234" t="s">
        <v>675</v>
      </c>
      <c r="B4" s="234"/>
      <c r="C4" s="234"/>
      <c r="D4" s="234"/>
      <c r="E4" s="234"/>
      <c r="F4" s="234"/>
      <c r="G4" s="234"/>
      <c r="H4" s="234"/>
      <c r="I4" s="234"/>
      <c r="J4" s="234"/>
      <c r="K4" s="234"/>
      <c r="L4" s="234"/>
      <c r="M4" s="234"/>
      <c r="N4" s="234"/>
      <c r="O4" s="234"/>
    </row>
    <row r="5" spans="1:15" ht="48" customHeight="1" x14ac:dyDescent="0.35">
      <c r="A5" s="234" t="s">
        <v>674</v>
      </c>
      <c r="B5" s="234"/>
      <c r="C5" s="234"/>
      <c r="D5" s="234"/>
      <c r="E5" s="234"/>
      <c r="F5" s="234"/>
      <c r="G5" s="234"/>
      <c r="H5" s="234"/>
      <c r="I5" s="234"/>
      <c r="J5" s="234"/>
      <c r="K5" s="234"/>
      <c r="L5" s="234"/>
      <c r="M5" s="234"/>
      <c r="N5" s="234"/>
      <c r="O5" s="234"/>
    </row>
    <row r="6" spans="1:15" ht="59.25" customHeight="1" x14ac:dyDescent="0.35">
      <c r="A6" s="232" t="s">
        <v>676</v>
      </c>
      <c r="B6" s="232"/>
      <c r="C6" s="232"/>
      <c r="D6" s="232"/>
      <c r="E6" s="232"/>
      <c r="F6" s="232"/>
      <c r="G6" s="232"/>
      <c r="H6" s="232"/>
      <c r="I6" s="232"/>
      <c r="J6" s="232"/>
      <c r="K6" s="232"/>
      <c r="L6" s="232"/>
      <c r="M6" s="232"/>
      <c r="N6" s="232"/>
      <c r="O6" s="232"/>
    </row>
    <row r="7" spans="1:15" x14ac:dyDescent="0.35">
      <c r="A7" s="232" t="s">
        <v>2</v>
      </c>
      <c r="B7" s="232"/>
      <c r="C7" s="232"/>
      <c r="D7" s="232"/>
      <c r="E7" s="232"/>
      <c r="F7" s="232"/>
      <c r="G7" s="232"/>
      <c r="H7" s="232"/>
      <c r="I7" s="232"/>
      <c r="J7" s="232"/>
      <c r="K7" s="232"/>
      <c r="L7" s="232"/>
      <c r="M7" s="232"/>
      <c r="N7" s="232"/>
      <c r="O7" s="232"/>
    </row>
    <row r="8" spans="1:15" x14ac:dyDescent="0.35">
      <c r="A8" s="232"/>
      <c r="B8" s="232"/>
      <c r="C8" s="232"/>
      <c r="D8" s="232"/>
      <c r="E8" s="232"/>
      <c r="F8" s="232"/>
      <c r="G8" s="232"/>
      <c r="H8" s="232"/>
      <c r="I8" s="232"/>
      <c r="J8" s="232"/>
      <c r="K8" s="232"/>
      <c r="L8" s="232"/>
      <c r="M8" s="232"/>
      <c r="N8" s="232"/>
      <c r="O8" s="232"/>
    </row>
    <row r="9" spans="1:15" ht="3.75" customHeight="1" x14ac:dyDescent="0.35">
      <c r="A9" s="232"/>
      <c r="B9" s="232"/>
      <c r="C9" s="232"/>
      <c r="D9" s="232"/>
      <c r="E9" s="232"/>
      <c r="F9" s="232"/>
      <c r="G9" s="232"/>
      <c r="H9" s="232"/>
      <c r="I9" s="232"/>
      <c r="J9" s="232"/>
      <c r="K9" s="232"/>
      <c r="L9" s="232"/>
      <c r="M9" s="232"/>
      <c r="N9" s="232"/>
      <c r="O9" s="232"/>
    </row>
    <row r="10" spans="1:15" ht="1.5" customHeight="1" x14ac:dyDescent="0.35">
      <c r="A10" s="232"/>
      <c r="B10" s="232"/>
      <c r="C10" s="232"/>
      <c r="D10" s="232"/>
      <c r="E10" s="232"/>
      <c r="F10" s="232"/>
      <c r="G10" s="232"/>
      <c r="H10" s="232"/>
      <c r="I10" s="232"/>
      <c r="J10" s="232"/>
      <c r="K10" s="232"/>
      <c r="L10" s="232"/>
      <c r="M10" s="232"/>
      <c r="N10" s="232"/>
      <c r="O10" s="232"/>
    </row>
  </sheetData>
  <mergeCells count="5">
    <mergeCell ref="A7:O10"/>
    <mergeCell ref="A3:H3"/>
    <mergeCell ref="A4:O4"/>
    <mergeCell ref="A5:O5"/>
    <mergeCell ref="A6:O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724D-57C4-40D5-93A6-9D46E2AE8106}">
  <sheetPr>
    <tabColor rgb="FF702883"/>
  </sheetPr>
  <dimension ref="A1:M20"/>
  <sheetViews>
    <sheetView zoomScale="80" zoomScaleNormal="80" zoomScaleSheetLayoutView="70" workbookViewId="0">
      <pane xSplit="1" ySplit="4" topLeftCell="B12" activePane="bottomRight" state="frozen"/>
      <selection pane="topRight" activeCell="B1" sqref="B1"/>
      <selection pane="bottomLeft" activeCell="A5" sqref="A5"/>
      <selection pane="bottomRight" activeCell="B21" sqref="B21"/>
    </sheetView>
  </sheetViews>
  <sheetFormatPr defaultColWidth="9.1796875" defaultRowHeight="14.5" x14ac:dyDescent="0.35"/>
  <cols>
    <col min="1" max="1" width="4.1796875" style="39" bestFit="1" customWidth="1"/>
    <col min="2" max="2" width="25.7265625" style="39" customWidth="1"/>
    <col min="3" max="3" width="49.26953125" style="39" customWidth="1"/>
    <col min="4" max="4" width="32.54296875" style="39" customWidth="1"/>
    <col min="5" max="5" width="20.7265625" style="39" customWidth="1"/>
    <col min="6" max="6" width="35.26953125" style="39" customWidth="1"/>
    <col min="7" max="7" width="15.81640625" style="69" customWidth="1"/>
    <col min="8" max="8" width="30.7265625" style="69" customWidth="1"/>
    <col min="9" max="9" width="50.26953125" style="39" customWidth="1"/>
    <col min="10" max="10" width="43.7265625" style="39" customWidth="1"/>
    <col min="11" max="11" width="19.54296875" style="39" customWidth="1"/>
    <col min="12" max="12" width="30.7265625" style="39" customWidth="1"/>
    <col min="13" max="13" width="15.7265625" style="69" customWidth="1"/>
    <col min="14" max="16384" width="9.1796875" style="39"/>
  </cols>
  <sheetData>
    <row r="1" spans="1:13" x14ac:dyDescent="0.35">
      <c r="B1" s="69" t="s">
        <v>431</v>
      </c>
      <c r="C1" s="69"/>
    </row>
    <row r="2" spans="1:13" ht="15" thickBot="1" x14ac:dyDescent="0.4">
      <c r="A2" s="36"/>
      <c r="D2" s="69"/>
    </row>
    <row r="3" spans="1:13" ht="16" x14ac:dyDescent="0.4">
      <c r="A3" s="306" t="s">
        <v>72</v>
      </c>
      <c r="B3" s="303" t="s">
        <v>165</v>
      </c>
      <c r="C3" s="304"/>
      <c r="D3" s="304"/>
      <c r="E3" s="304"/>
      <c r="F3" s="304"/>
      <c r="G3" s="305"/>
      <c r="H3" s="303" t="s">
        <v>432</v>
      </c>
      <c r="I3" s="304"/>
      <c r="J3" s="304"/>
      <c r="K3" s="304"/>
      <c r="L3" s="304"/>
      <c r="M3" s="305"/>
    </row>
    <row r="4" spans="1:13" ht="32" x14ac:dyDescent="0.4">
      <c r="A4" s="307"/>
      <c r="B4" s="142" t="s">
        <v>6</v>
      </c>
      <c r="C4" s="121" t="s">
        <v>7</v>
      </c>
      <c r="D4" s="121" t="s">
        <v>75</v>
      </c>
      <c r="E4" s="121" t="s">
        <v>76</v>
      </c>
      <c r="F4" s="121" t="s">
        <v>77</v>
      </c>
      <c r="G4" s="143" t="s">
        <v>78</v>
      </c>
      <c r="H4" s="142" t="s">
        <v>6</v>
      </c>
      <c r="I4" s="121" t="s">
        <v>7</v>
      </c>
      <c r="J4" s="121" t="s">
        <v>75</v>
      </c>
      <c r="K4" s="121" t="s">
        <v>76</v>
      </c>
      <c r="L4" s="121" t="s">
        <v>77</v>
      </c>
      <c r="M4" s="143" t="s">
        <v>78</v>
      </c>
    </row>
    <row r="5" spans="1:13" ht="261" x14ac:dyDescent="0.35">
      <c r="A5" s="262">
        <v>1</v>
      </c>
      <c r="B5" s="78" t="s">
        <v>433</v>
      </c>
      <c r="C5" s="144" t="s">
        <v>434</v>
      </c>
      <c r="D5" s="144" t="s">
        <v>435</v>
      </c>
      <c r="E5" s="276" t="s">
        <v>436</v>
      </c>
      <c r="F5" s="145" t="s">
        <v>437</v>
      </c>
      <c r="G5" s="309" t="s">
        <v>83</v>
      </c>
      <c r="H5" s="311" t="s">
        <v>438</v>
      </c>
      <c r="I5" s="276" t="s">
        <v>439</v>
      </c>
      <c r="J5" s="276" t="s">
        <v>440</v>
      </c>
      <c r="K5" s="276" t="s">
        <v>441</v>
      </c>
      <c r="L5" s="276"/>
      <c r="M5" s="309" t="s">
        <v>223</v>
      </c>
    </row>
    <row r="6" spans="1:13" ht="130.5" x14ac:dyDescent="0.35">
      <c r="A6" s="263"/>
      <c r="B6" s="78" t="s">
        <v>442</v>
      </c>
      <c r="C6" s="144" t="s">
        <v>443</v>
      </c>
      <c r="D6" s="197" t="s">
        <v>444</v>
      </c>
      <c r="E6" s="308"/>
      <c r="F6" s="197" t="s">
        <v>445</v>
      </c>
      <c r="G6" s="310"/>
      <c r="H6" s="312"/>
      <c r="I6" s="308"/>
      <c r="J6" s="308"/>
      <c r="K6" s="308"/>
      <c r="L6" s="308"/>
      <c r="M6" s="310"/>
    </row>
    <row r="7" spans="1:13" ht="101.5" x14ac:dyDescent="0.35">
      <c r="A7" s="317">
        <v>2</v>
      </c>
      <c r="B7" s="319" t="s">
        <v>128</v>
      </c>
      <c r="C7" s="313"/>
      <c r="D7" s="313"/>
      <c r="E7" s="313"/>
      <c r="F7" s="313"/>
      <c r="G7" s="315" t="s">
        <v>128</v>
      </c>
      <c r="H7" s="151" t="s">
        <v>446</v>
      </c>
      <c r="I7" s="146" t="s">
        <v>447</v>
      </c>
      <c r="J7" s="146" t="s">
        <v>448</v>
      </c>
      <c r="K7" s="313" t="s">
        <v>449</v>
      </c>
      <c r="L7" s="313" t="s">
        <v>450</v>
      </c>
      <c r="M7" s="315" t="s">
        <v>223</v>
      </c>
    </row>
    <row r="8" spans="1:13" ht="72.5" x14ac:dyDescent="0.35">
      <c r="A8" s="318"/>
      <c r="B8" s="320"/>
      <c r="C8" s="314"/>
      <c r="D8" s="314"/>
      <c r="E8" s="314"/>
      <c r="F8" s="314"/>
      <c r="G8" s="316"/>
      <c r="H8" s="151" t="s">
        <v>451</v>
      </c>
      <c r="I8" s="146" t="s">
        <v>452</v>
      </c>
      <c r="J8" s="146" t="s">
        <v>453</v>
      </c>
      <c r="K8" s="314"/>
      <c r="L8" s="314"/>
      <c r="M8" s="316"/>
    </row>
    <row r="9" spans="1:13" ht="174" x14ac:dyDescent="0.35">
      <c r="A9" s="131">
        <v>3</v>
      </c>
      <c r="B9" s="80" t="s">
        <v>128</v>
      </c>
      <c r="C9" s="144"/>
      <c r="D9" s="144"/>
      <c r="E9" s="144"/>
      <c r="F9" s="144"/>
      <c r="G9" s="189" t="s">
        <v>128</v>
      </c>
      <c r="H9" s="150" t="s">
        <v>454</v>
      </c>
      <c r="I9" s="144" t="s">
        <v>455</v>
      </c>
      <c r="J9" s="144" t="s">
        <v>456</v>
      </c>
      <c r="K9" s="144" t="s">
        <v>457</v>
      </c>
      <c r="L9" s="144" t="s">
        <v>458</v>
      </c>
      <c r="M9" s="189" t="s">
        <v>223</v>
      </c>
    </row>
    <row r="10" spans="1:13" ht="145" x14ac:dyDescent="0.35">
      <c r="A10" s="132">
        <v>4</v>
      </c>
      <c r="B10" s="79" t="s">
        <v>459</v>
      </c>
      <c r="C10" s="146" t="s">
        <v>460</v>
      </c>
      <c r="D10" s="146" t="s">
        <v>461</v>
      </c>
      <c r="E10" s="146" t="s">
        <v>462</v>
      </c>
      <c r="F10" s="146" t="s">
        <v>463</v>
      </c>
      <c r="G10" s="198" t="s">
        <v>83</v>
      </c>
      <c r="H10" s="151" t="s">
        <v>464</v>
      </c>
      <c r="I10" s="146" t="s">
        <v>118</v>
      </c>
      <c r="J10" s="146" t="s">
        <v>465</v>
      </c>
      <c r="K10" s="146" t="s">
        <v>441</v>
      </c>
      <c r="L10" s="146" t="s">
        <v>466</v>
      </c>
      <c r="M10" s="198" t="s">
        <v>223</v>
      </c>
    </row>
    <row r="11" spans="1:13" ht="145" x14ac:dyDescent="0.35">
      <c r="A11" s="131">
        <v>5</v>
      </c>
      <c r="B11" s="78" t="s">
        <v>128</v>
      </c>
      <c r="C11" s="144"/>
      <c r="D11" s="144"/>
      <c r="E11" s="144"/>
      <c r="F11" s="144"/>
      <c r="G11" s="189" t="s">
        <v>128</v>
      </c>
      <c r="H11" s="150" t="s">
        <v>467</v>
      </c>
      <c r="I11" s="144" t="s">
        <v>468</v>
      </c>
      <c r="J11" s="144" t="s">
        <v>469</v>
      </c>
      <c r="K11" s="144" t="s">
        <v>441</v>
      </c>
      <c r="L11" s="144" t="s">
        <v>470</v>
      </c>
      <c r="M11" s="189" t="s">
        <v>223</v>
      </c>
    </row>
    <row r="12" spans="1:13" ht="116" x14ac:dyDescent="0.35">
      <c r="A12" s="132">
        <v>6</v>
      </c>
      <c r="B12" s="79" t="s">
        <v>128</v>
      </c>
      <c r="C12" s="146"/>
      <c r="D12" s="146"/>
      <c r="E12" s="146"/>
      <c r="F12" s="146"/>
      <c r="G12" s="198" t="s">
        <v>128</v>
      </c>
      <c r="H12" s="151" t="s">
        <v>471</v>
      </c>
      <c r="I12" s="146" t="s">
        <v>130</v>
      </c>
      <c r="J12" s="146" t="s">
        <v>472</v>
      </c>
      <c r="K12" s="146" t="s">
        <v>441</v>
      </c>
      <c r="L12" s="146" t="s">
        <v>473</v>
      </c>
      <c r="M12" s="198" t="s">
        <v>223</v>
      </c>
    </row>
    <row r="13" spans="1:13" ht="58.5" thickBot="1" x14ac:dyDescent="0.4">
      <c r="A13" s="116">
        <v>7</v>
      </c>
      <c r="B13" s="83" t="s">
        <v>128</v>
      </c>
      <c r="C13" s="145"/>
      <c r="D13" s="145"/>
      <c r="E13" s="145"/>
      <c r="F13" s="145"/>
      <c r="G13" s="196" t="s">
        <v>128</v>
      </c>
      <c r="H13" s="153" t="s">
        <v>474</v>
      </c>
      <c r="I13" s="145" t="s">
        <v>475</v>
      </c>
      <c r="J13" s="145" t="s">
        <v>476</v>
      </c>
      <c r="K13" s="145" t="s">
        <v>441</v>
      </c>
      <c r="L13" s="145"/>
      <c r="M13" s="196" t="s">
        <v>223</v>
      </c>
    </row>
    <row r="14" spans="1:13" ht="58.5" thickBot="1" x14ac:dyDescent="0.4">
      <c r="A14" s="115" t="s">
        <v>38</v>
      </c>
      <c r="B14" s="117"/>
      <c r="C14" s="147"/>
      <c r="D14" s="147"/>
      <c r="E14" s="147"/>
      <c r="F14" s="147"/>
      <c r="G14" s="199"/>
      <c r="H14" s="154" t="s">
        <v>477</v>
      </c>
      <c r="I14" s="147" t="s">
        <v>478</v>
      </c>
      <c r="J14" s="147"/>
      <c r="K14" s="147"/>
      <c r="L14" s="147" t="s">
        <v>479</v>
      </c>
      <c r="M14" s="199"/>
    </row>
    <row r="16" spans="1:13" ht="18.5" x14ac:dyDescent="0.45">
      <c r="A16" s="194" t="s">
        <v>39</v>
      </c>
    </row>
    <row r="17" spans="1:4" x14ac:dyDescent="0.35">
      <c r="A17" s="36" t="s">
        <v>150</v>
      </c>
      <c r="B17" s="39" t="s">
        <v>480</v>
      </c>
      <c r="D17" s="195" t="s">
        <v>481</v>
      </c>
    </row>
    <row r="18" spans="1:4" x14ac:dyDescent="0.35">
      <c r="A18" s="36" t="s">
        <v>153</v>
      </c>
      <c r="B18" s="39" t="s">
        <v>482</v>
      </c>
      <c r="D18" s="39" t="s">
        <v>483</v>
      </c>
    </row>
    <row r="19" spans="1:4" x14ac:dyDescent="0.35">
      <c r="A19" s="36" t="s">
        <v>156</v>
      </c>
      <c r="B19" s="39" t="s">
        <v>484</v>
      </c>
      <c r="D19" s="195" t="s">
        <v>485</v>
      </c>
    </row>
    <row r="20" spans="1:4" x14ac:dyDescent="0.35">
      <c r="A20" s="36" t="s">
        <v>159</v>
      </c>
      <c r="B20" s="39" t="s">
        <v>486</v>
      </c>
    </row>
  </sheetData>
  <mergeCells count="22">
    <mergeCell ref="K7:K8"/>
    <mergeCell ref="L7:L8"/>
    <mergeCell ref="M7:M8"/>
    <mergeCell ref="A7:A8"/>
    <mergeCell ref="B7:B8"/>
    <mergeCell ref="G7:G8"/>
    <mergeCell ref="C7:C8"/>
    <mergeCell ref="D7:D8"/>
    <mergeCell ref="E7:E8"/>
    <mergeCell ref="F7:F8"/>
    <mergeCell ref="B3:G3"/>
    <mergeCell ref="H3:M3"/>
    <mergeCell ref="A3:A4"/>
    <mergeCell ref="A5:A6"/>
    <mergeCell ref="E5:E6"/>
    <mergeCell ref="G5:G6"/>
    <mergeCell ref="H5:H6"/>
    <mergeCell ref="I5:I6"/>
    <mergeCell ref="J5:J6"/>
    <mergeCell ref="K5:K6"/>
    <mergeCell ref="L5:L6"/>
    <mergeCell ref="M5:M6"/>
  </mergeCells>
  <hyperlinks>
    <hyperlink ref="D17" r:id="rId1" xr:uid="{D70C4EC5-A91F-4319-B6A2-56830BFDFDCB}"/>
    <hyperlink ref="D19" r:id="rId2" xr:uid="{9F7F09B6-BE64-4664-B3FF-05796DCB06B7}"/>
  </hyperlinks>
  <pageMargins left="0.25" right="0.25" top="0.25" bottom="0.25" header="0" footer="0"/>
  <pageSetup scale="55" fitToWidth="2" orientation="portrait" horizontalDpi="1200" verticalDpi="1200" r:id="rId3"/>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DE9F-DA68-49B1-8B95-FC77C19CF4BE}">
  <sheetPr>
    <tabColor rgb="FFFEB715"/>
  </sheetPr>
  <dimension ref="A1:M17"/>
  <sheetViews>
    <sheetView zoomScale="80" zoomScaleNormal="80" workbookViewId="0">
      <pane xSplit="1" ySplit="4" topLeftCell="B8" activePane="bottomRight" state="frozen"/>
      <selection pane="topRight" activeCell="B1" sqref="B1"/>
      <selection pane="bottomLeft" activeCell="A5" sqref="A5"/>
      <selection pane="bottomRight" activeCell="G6" sqref="G6"/>
    </sheetView>
  </sheetViews>
  <sheetFormatPr defaultColWidth="9.1796875" defaultRowHeight="14.5" x14ac:dyDescent="0.35"/>
  <cols>
    <col min="1" max="1" width="4.1796875" style="39" bestFit="1" customWidth="1"/>
    <col min="2" max="2" width="25.7265625" style="39" customWidth="1"/>
    <col min="3" max="3" width="32.1796875" style="39" customWidth="1"/>
    <col min="4" max="6" width="25.7265625" style="39" customWidth="1"/>
    <col min="7" max="8" width="15.7265625" style="69" customWidth="1"/>
    <col min="9" max="9" width="35.7265625" style="39" customWidth="1"/>
    <col min="10" max="10" width="40.54296875" style="39" customWidth="1"/>
    <col min="11" max="11" width="25.7265625" style="39" customWidth="1"/>
    <col min="12" max="12" width="43.453125" style="39" customWidth="1"/>
    <col min="13" max="13" width="15.7265625" style="69" customWidth="1"/>
    <col min="14" max="16384" width="9.1796875" style="39"/>
  </cols>
  <sheetData>
    <row r="1" spans="1:13" x14ac:dyDescent="0.35">
      <c r="B1" s="69" t="s">
        <v>431</v>
      </c>
      <c r="C1" s="69"/>
    </row>
    <row r="2" spans="1:13" ht="15" thickBot="1" x14ac:dyDescent="0.4">
      <c r="A2" s="36"/>
      <c r="D2" s="69"/>
    </row>
    <row r="3" spans="1:13" ht="16" x14ac:dyDescent="0.4">
      <c r="A3" s="324" t="s">
        <v>72</v>
      </c>
      <c r="B3" s="321" t="s">
        <v>165</v>
      </c>
      <c r="C3" s="322"/>
      <c r="D3" s="322"/>
      <c r="E3" s="322"/>
      <c r="F3" s="322"/>
      <c r="G3" s="323"/>
      <c r="H3" s="321" t="s">
        <v>487</v>
      </c>
      <c r="I3" s="322"/>
      <c r="J3" s="322"/>
      <c r="K3" s="322"/>
      <c r="L3" s="322"/>
      <c r="M3" s="323"/>
    </row>
    <row r="4" spans="1:13" ht="32" x14ac:dyDescent="0.4">
      <c r="A4" s="325"/>
      <c r="B4" s="140" t="s">
        <v>6</v>
      </c>
      <c r="C4" s="122" t="s">
        <v>7</v>
      </c>
      <c r="D4" s="122" t="s">
        <v>75</v>
      </c>
      <c r="E4" s="122" t="s">
        <v>76</v>
      </c>
      <c r="F4" s="122" t="s">
        <v>77</v>
      </c>
      <c r="G4" s="141" t="s">
        <v>78</v>
      </c>
      <c r="H4" s="140" t="s">
        <v>6</v>
      </c>
      <c r="I4" s="122" t="s">
        <v>7</v>
      </c>
      <c r="J4" s="122" t="s">
        <v>75</v>
      </c>
      <c r="K4" s="122" t="s">
        <v>76</v>
      </c>
      <c r="L4" s="122" t="s">
        <v>77</v>
      </c>
      <c r="M4" s="141" t="s">
        <v>78</v>
      </c>
    </row>
    <row r="5" spans="1:13" ht="174" x14ac:dyDescent="0.35">
      <c r="A5" s="112">
        <v>1</v>
      </c>
      <c r="B5" s="78" t="s">
        <v>488</v>
      </c>
      <c r="C5" s="70" t="s">
        <v>489</v>
      </c>
      <c r="D5" s="70" t="s">
        <v>490</v>
      </c>
      <c r="E5" s="70" t="s">
        <v>490</v>
      </c>
      <c r="F5" s="70" t="s">
        <v>491</v>
      </c>
      <c r="G5" s="188" t="s">
        <v>492</v>
      </c>
      <c r="H5" s="78" t="s">
        <v>493</v>
      </c>
      <c r="I5" s="70" t="s">
        <v>494</v>
      </c>
      <c r="J5" s="70" t="s">
        <v>495</v>
      </c>
      <c r="K5" s="70" t="s">
        <v>496</v>
      </c>
      <c r="L5" s="70" t="s">
        <v>497</v>
      </c>
      <c r="M5" s="188" t="s">
        <v>498</v>
      </c>
    </row>
    <row r="6" spans="1:13" ht="72.5" x14ac:dyDescent="0.35">
      <c r="A6" s="113">
        <v>2</v>
      </c>
      <c r="B6" s="79" t="s">
        <v>128</v>
      </c>
      <c r="C6" s="72"/>
      <c r="D6" s="72"/>
      <c r="E6" s="72"/>
      <c r="F6" s="72"/>
      <c r="G6" s="190" t="s">
        <v>128</v>
      </c>
      <c r="H6" s="79" t="s">
        <v>499</v>
      </c>
      <c r="I6" s="72" t="s">
        <v>500</v>
      </c>
      <c r="J6" s="72" t="s">
        <v>501</v>
      </c>
      <c r="K6" s="72" t="s">
        <v>502</v>
      </c>
      <c r="L6" s="72" t="s">
        <v>503</v>
      </c>
      <c r="M6" s="190" t="s">
        <v>83</v>
      </c>
    </row>
    <row r="7" spans="1:13" ht="159.5" x14ac:dyDescent="0.35">
      <c r="A7" s="112">
        <v>3</v>
      </c>
      <c r="B7" s="80" t="s">
        <v>128</v>
      </c>
      <c r="C7" s="70"/>
      <c r="D7" s="70"/>
      <c r="E7" s="70"/>
      <c r="F7" s="70"/>
      <c r="G7" s="188" t="s">
        <v>128</v>
      </c>
      <c r="H7" s="78" t="s">
        <v>504</v>
      </c>
      <c r="I7" s="70" t="s">
        <v>505</v>
      </c>
      <c r="J7" s="70" t="s">
        <v>506</v>
      </c>
      <c r="K7" s="70" t="s">
        <v>507</v>
      </c>
      <c r="L7" s="70" t="s">
        <v>508</v>
      </c>
      <c r="M7" s="188" t="s">
        <v>509</v>
      </c>
    </row>
    <row r="8" spans="1:13" ht="145" x14ac:dyDescent="0.35">
      <c r="A8" s="113">
        <v>4</v>
      </c>
      <c r="B8" s="79" t="s">
        <v>510</v>
      </c>
      <c r="C8" s="72" t="s">
        <v>511</v>
      </c>
      <c r="D8" s="72" t="s">
        <v>512</v>
      </c>
      <c r="E8" s="72" t="s">
        <v>513</v>
      </c>
      <c r="F8" s="72" t="s">
        <v>514</v>
      </c>
      <c r="G8" s="190" t="s">
        <v>515</v>
      </c>
      <c r="H8" s="79" t="s">
        <v>516</v>
      </c>
      <c r="I8" s="72" t="s">
        <v>517</v>
      </c>
      <c r="J8" s="72" t="s">
        <v>518</v>
      </c>
      <c r="K8" s="72" t="s">
        <v>519</v>
      </c>
      <c r="L8" s="72" t="s">
        <v>520</v>
      </c>
      <c r="M8" s="190" t="s">
        <v>83</v>
      </c>
    </row>
    <row r="9" spans="1:13" ht="87" x14ac:dyDescent="0.35">
      <c r="A9" s="112">
        <v>5</v>
      </c>
      <c r="B9" s="78" t="s">
        <v>128</v>
      </c>
      <c r="C9" s="70"/>
      <c r="D9" s="70"/>
      <c r="E9" s="70"/>
      <c r="F9" s="70"/>
      <c r="G9" s="188" t="s">
        <v>128</v>
      </c>
      <c r="H9" s="78" t="s">
        <v>467</v>
      </c>
      <c r="I9" s="70" t="s">
        <v>521</v>
      </c>
      <c r="J9" s="70" t="s">
        <v>522</v>
      </c>
      <c r="K9" s="70" t="s">
        <v>507</v>
      </c>
      <c r="L9" s="70" t="s">
        <v>523</v>
      </c>
      <c r="M9" s="188" t="s">
        <v>83</v>
      </c>
    </row>
    <row r="10" spans="1:13" ht="116" x14ac:dyDescent="0.35">
      <c r="A10" s="113">
        <v>6</v>
      </c>
      <c r="B10" s="79" t="s">
        <v>128</v>
      </c>
      <c r="C10" s="72"/>
      <c r="D10" s="72"/>
      <c r="E10" s="72"/>
      <c r="F10" s="72"/>
      <c r="G10" s="190" t="s">
        <v>128</v>
      </c>
      <c r="H10" s="79" t="s">
        <v>524</v>
      </c>
      <c r="I10" s="72" t="s">
        <v>525</v>
      </c>
      <c r="J10" s="72" t="s">
        <v>526</v>
      </c>
      <c r="K10" s="72" t="s">
        <v>527</v>
      </c>
      <c r="L10" s="72" t="s">
        <v>528</v>
      </c>
      <c r="M10" s="190" t="s">
        <v>83</v>
      </c>
    </row>
    <row r="11" spans="1:13" ht="58.5" thickBot="1" x14ac:dyDescent="0.4">
      <c r="A11" s="114">
        <v>7</v>
      </c>
      <c r="B11" s="83" t="s">
        <v>128</v>
      </c>
      <c r="C11" s="84"/>
      <c r="D11" s="84"/>
      <c r="E11" s="84"/>
      <c r="F11" s="84"/>
      <c r="G11" s="191" t="s">
        <v>128</v>
      </c>
      <c r="H11" s="83" t="s">
        <v>474</v>
      </c>
      <c r="I11" s="84" t="s">
        <v>529</v>
      </c>
      <c r="J11" s="84" t="s">
        <v>530</v>
      </c>
      <c r="K11" s="84" t="s">
        <v>531</v>
      </c>
      <c r="L11" s="84" t="s">
        <v>532</v>
      </c>
      <c r="M11" s="191" t="s">
        <v>83</v>
      </c>
    </row>
    <row r="12" spans="1:13" ht="30.5" thickBot="1" x14ac:dyDescent="0.4">
      <c r="A12" s="115" t="s">
        <v>38</v>
      </c>
      <c r="B12" s="117"/>
      <c r="C12" s="109"/>
      <c r="D12" s="109"/>
      <c r="E12" s="109"/>
      <c r="F12" s="109"/>
      <c r="G12" s="192"/>
      <c r="H12" s="117"/>
      <c r="I12" s="109"/>
      <c r="J12" s="109"/>
      <c r="K12" s="109"/>
      <c r="L12" s="109"/>
      <c r="M12" s="192"/>
    </row>
    <row r="14" spans="1:13" ht="18.5" x14ac:dyDescent="0.45">
      <c r="A14" s="194" t="s">
        <v>39</v>
      </c>
    </row>
    <row r="15" spans="1:13" x14ac:dyDescent="0.35">
      <c r="A15" s="36" t="s">
        <v>150</v>
      </c>
      <c r="B15" s="39" t="s">
        <v>533</v>
      </c>
      <c r="D15" s="39" t="s">
        <v>534</v>
      </c>
    </row>
    <row r="16" spans="1:13" x14ac:dyDescent="0.35">
      <c r="A16" s="36" t="s">
        <v>153</v>
      </c>
      <c r="B16" s="39" t="s">
        <v>535</v>
      </c>
      <c r="D16" s="195" t="s">
        <v>536</v>
      </c>
    </row>
    <row r="17" spans="1:2" x14ac:dyDescent="0.35">
      <c r="A17" s="36" t="s">
        <v>156</v>
      </c>
      <c r="B17" s="39" t="s">
        <v>537</v>
      </c>
    </row>
  </sheetData>
  <mergeCells count="3">
    <mergeCell ref="B3:G3"/>
    <mergeCell ref="H3:M3"/>
    <mergeCell ref="A3:A4"/>
  </mergeCells>
  <hyperlinks>
    <hyperlink ref="D16" r:id="rId1" xr:uid="{429566D6-3B55-4401-9117-AA8132FD329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B0E6-F0E2-46A2-BEB3-BC1992A5C6F9}">
  <sheetPr>
    <tabColor rgb="FF0F8FCC"/>
  </sheetPr>
  <dimension ref="A1:M17"/>
  <sheetViews>
    <sheetView zoomScale="80" zoomScaleNormal="80" workbookViewId="0">
      <pane xSplit="1" ySplit="4" topLeftCell="B10" activePane="bottomRight" state="frozen"/>
      <selection pane="topRight" activeCell="B1" sqref="B1"/>
      <selection pane="bottomLeft" activeCell="A5" sqref="A5"/>
      <selection pane="bottomRight" activeCell="D20" sqref="D20"/>
    </sheetView>
  </sheetViews>
  <sheetFormatPr defaultRowHeight="14.5" x14ac:dyDescent="0.35"/>
  <cols>
    <col min="1" max="1" width="4.1796875" bestFit="1" customWidth="1"/>
    <col min="2" max="3" width="20.7265625" customWidth="1"/>
    <col min="4" max="4" width="30.7265625" customWidth="1"/>
    <col min="5" max="5" width="20.7265625" customWidth="1"/>
    <col min="6" max="6" width="28" customWidth="1"/>
    <col min="7" max="7" width="12.7265625" style="2" customWidth="1"/>
    <col min="8" max="8" width="25.81640625" customWidth="1"/>
    <col min="9" max="9" width="35.7265625" customWidth="1"/>
    <col min="10" max="10" width="51.54296875" customWidth="1"/>
    <col min="11" max="11" width="15.7265625" customWidth="1"/>
    <col min="12" max="12" width="35.7265625" customWidth="1"/>
    <col min="13" max="13" width="12.7265625" style="2" customWidth="1"/>
  </cols>
  <sheetData>
    <row r="1" spans="1:13" x14ac:dyDescent="0.35">
      <c r="B1" s="69" t="s">
        <v>538</v>
      </c>
      <c r="C1" s="44"/>
    </row>
    <row r="2" spans="1:13" ht="15" thickBot="1" x14ac:dyDescent="0.4">
      <c r="A2" s="1"/>
      <c r="D2" s="44"/>
      <c r="E2" s="45"/>
    </row>
    <row r="3" spans="1:13" s="39" customFormat="1" ht="16" x14ac:dyDescent="0.4">
      <c r="A3" s="329" t="s">
        <v>72</v>
      </c>
      <c r="B3" s="326" t="s">
        <v>539</v>
      </c>
      <c r="C3" s="327"/>
      <c r="D3" s="327"/>
      <c r="E3" s="327"/>
      <c r="F3" s="327"/>
      <c r="G3" s="328"/>
      <c r="H3" s="326" t="s">
        <v>540</v>
      </c>
      <c r="I3" s="327"/>
      <c r="J3" s="327"/>
      <c r="K3" s="327"/>
      <c r="L3" s="327"/>
      <c r="M3" s="328"/>
    </row>
    <row r="4" spans="1:13" ht="32" x14ac:dyDescent="0.4">
      <c r="A4" s="330"/>
      <c r="B4" s="138" t="s">
        <v>6</v>
      </c>
      <c r="C4" s="123" t="s">
        <v>7</v>
      </c>
      <c r="D4" s="123" t="s">
        <v>75</v>
      </c>
      <c r="E4" s="123" t="s">
        <v>76</v>
      </c>
      <c r="F4" s="123" t="s">
        <v>77</v>
      </c>
      <c r="G4" s="139" t="s">
        <v>78</v>
      </c>
      <c r="H4" s="138" t="s">
        <v>6</v>
      </c>
      <c r="I4" s="123" t="s">
        <v>7</v>
      </c>
      <c r="J4" s="123" t="s">
        <v>75</v>
      </c>
      <c r="K4" s="123" t="s">
        <v>76</v>
      </c>
      <c r="L4" s="123" t="s">
        <v>77</v>
      </c>
      <c r="M4" s="139" t="s">
        <v>78</v>
      </c>
    </row>
    <row r="5" spans="1:13" ht="72.5" x14ac:dyDescent="0.35">
      <c r="A5" s="112">
        <v>1</v>
      </c>
      <c r="B5" s="178" t="s">
        <v>541</v>
      </c>
      <c r="C5" s="176"/>
      <c r="D5" s="179" t="s">
        <v>542</v>
      </c>
      <c r="E5" s="176"/>
      <c r="F5" s="179" t="s">
        <v>543</v>
      </c>
      <c r="G5" s="188"/>
      <c r="H5" s="152" t="s">
        <v>10</v>
      </c>
      <c r="I5" s="70" t="s">
        <v>544</v>
      </c>
      <c r="J5" s="144" t="s">
        <v>545</v>
      </c>
      <c r="K5" s="144" t="s">
        <v>546</v>
      </c>
      <c r="L5" s="144" t="s">
        <v>547</v>
      </c>
      <c r="M5" s="189" t="s">
        <v>98</v>
      </c>
    </row>
    <row r="6" spans="1:13" ht="116" x14ac:dyDescent="0.35">
      <c r="A6" s="113">
        <v>2</v>
      </c>
      <c r="B6" s="79" t="s">
        <v>548</v>
      </c>
      <c r="C6" s="72" t="s">
        <v>549</v>
      </c>
      <c r="D6" s="72" t="s">
        <v>550</v>
      </c>
      <c r="E6" s="72" t="s">
        <v>551</v>
      </c>
      <c r="F6" s="72"/>
      <c r="G6" s="190" t="s">
        <v>83</v>
      </c>
      <c r="H6" s="79" t="s">
        <v>552</v>
      </c>
      <c r="I6" s="72" t="s">
        <v>553</v>
      </c>
      <c r="J6" s="72" t="s">
        <v>554</v>
      </c>
      <c r="K6" s="72" t="s">
        <v>555</v>
      </c>
      <c r="L6" s="72" t="s">
        <v>556</v>
      </c>
      <c r="M6" s="190" t="s">
        <v>98</v>
      </c>
    </row>
    <row r="7" spans="1:13" ht="159.5" x14ac:dyDescent="0.35">
      <c r="A7" s="112">
        <v>3</v>
      </c>
      <c r="B7" s="80" t="s">
        <v>557</v>
      </c>
      <c r="C7" s="70" t="s">
        <v>558</v>
      </c>
      <c r="D7" s="70" t="s">
        <v>559</v>
      </c>
      <c r="E7" s="70" t="s">
        <v>560</v>
      </c>
      <c r="F7" s="70" t="s">
        <v>561</v>
      </c>
      <c r="G7" s="188" t="s">
        <v>83</v>
      </c>
      <c r="H7" s="78" t="s">
        <v>18</v>
      </c>
      <c r="I7" s="70" t="s">
        <v>562</v>
      </c>
      <c r="J7" s="70" t="s">
        <v>563</v>
      </c>
      <c r="K7" s="70" t="s">
        <v>564</v>
      </c>
      <c r="L7" s="187" t="s">
        <v>565</v>
      </c>
      <c r="M7" s="188" t="s">
        <v>185</v>
      </c>
    </row>
    <row r="8" spans="1:13" ht="72.5" x14ac:dyDescent="0.35">
      <c r="A8" s="113">
        <v>4</v>
      </c>
      <c r="B8" s="79" t="s">
        <v>128</v>
      </c>
      <c r="C8" s="72"/>
      <c r="D8" s="72"/>
      <c r="E8" s="72"/>
      <c r="F8" s="72"/>
      <c r="G8" s="190" t="s">
        <v>128</v>
      </c>
      <c r="H8" s="79" t="s">
        <v>22</v>
      </c>
      <c r="I8" s="72" t="s">
        <v>566</v>
      </c>
      <c r="J8" s="72" t="s">
        <v>567</v>
      </c>
      <c r="K8" s="72" t="s">
        <v>564</v>
      </c>
      <c r="L8" s="72"/>
      <c r="M8" s="190" t="s">
        <v>185</v>
      </c>
    </row>
    <row r="9" spans="1:13" ht="101.5" x14ac:dyDescent="0.35">
      <c r="A9" s="112">
        <v>5</v>
      </c>
      <c r="B9" s="78" t="s">
        <v>128</v>
      </c>
      <c r="C9" s="70"/>
      <c r="D9" s="70"/>
      <c r="E9" s="70"/>
      <c r="F9" s="70"/>
      <c r="G9" s="188" t="s">
        <v>128</v>
      </c>
      <c r="H9" s="78" t="s">
        <v>26</v>
      </c>
      <c r="I9" s="70" t="s">
        <v>568</v>
      </c>
      <c r="J9" s="70" t="s">
        <v>569</v>
      </c>
      <c r="K9" s="70" t="s">
        <v>570</v>
      </c>
      <c r="L9" s="70" t="s">
        <v>571</v>
      </c>
      <c r="M9" s="188" t="s">
        <v>185</v>
      </c>
    </row>
    <row r="10" spans="1:13" ht="188.5" x14ac:dyDescent="0.35">
      <c r="A10" s="113">
        <v>6</v>
      </c>
      <c r="B10" s="79" t="s">
        <v>128</v>
      </c>
      <c r="C10" s="72"/>
      <c r="D10" s="72"/>
      <c r="E10" s="72"/>
      <c r="F10" s="72"/>
      <c r="G10" s="190" t="s">
        <v>128</v>
      </c>
      <c r="H10" s="79" t="s">
        <v>471</v>
      </c>
      <c r="I10" s="72" t="s">
        <v>572</v>
      </c>
      <c r="J10" s="72" t="s">
        <v>573</v>
      </c>
      <c r="K10" s="72" t="s">
        <v>574</v>
      </c>
      <c r="L10" s="72" t="s">
        <v>575</v>
      </c>
      <c r="M10" s="190" t="s">
        <v>98</v>
      </c>
    </row>
    <row r="11" spans="1:13" ht="58.5" thickBot="1" x14ac:dyDescent="0.4">
      <c r="A11" s="114">
        <v>7</v>
      </c>
      <c r="B11" s="83" t="s">
        <v>128</v>
      </c>
      <c r="C11" s="84"/>
      <c r="D11" s="84"/>
      <c r="E11" s="84"/>
      <c r="F11" s="84"/>
      <c r="G11" s="191" t="s">
        <v>128</v>
      </c>
      <c r="H11" s="83" t="s">
        <v>576</v>
      </c>
      <c r="I11" s="84" t="s">
        <v>577</v>
      </c>
      <c r="J11" s="84"/>
      <c r="K11" s="84" t="s">
        <v>555</v>
      </c>
      <c r="L11" s="84" t="s">
        <v>578</v>
      </c>
      <c r="M11" s="191" t="s">
        <v>98</v>
      </c>
    </row>
    <row r="12" spans="1:13" ht="40.5" customHeight="1" thickBot="1" x14ac:dyDescent="0.4">
      <c r="A12" s="115" t="s">
        <v>38</v>
      </c>
      <c r="B12" s="117"/>
      <c r="C12" s="109"/>
      <c r="D12" s="109"/>
      <c r="E12" s="109"/>
      <c r="F12" s="109"/>
      <c r="G12" s="192"/>
      <c r="H12" s="193"/>
      <c r="I12" s="109"/>
      <c r="J12" s="109"/>
      <c r="K12" s="109"/>
      <c r="L12" s="109"/>
      <c r="M12" s="192"/>
    </row>
    <row r="14" spans="1:13" ht="18.5" x14ac:dyDescent="0.45">
      <c r="A14" s="46" t="s">
        <v>39</v>
      </c>
    </row>
    <row r="15" spans="1:13" x14ac:dyDescent="0.35">
      <c r="A15" s="1" t="s">
        <v>150</v>
      </c>
      <c r="B15" t="s">
        <v>579</v>
      </c>
      <c r="D15" s="5" t="s">
        <v>580</v>
      </c>
    </row>
    <row r="16" spans="1:13" x14ac:dyDescent="0.35">
      <c r="A16" s="1" t="s">
        <v>153</v>
      </c>
      <c r="B16" t="s">
        <v>581</v>
      </c>
      <c r="D16" s="5" t="s">
        <v>582</v>
      </c>
    </row>
    <row r="17" spans="1:2" x14ac:dyDescent="0.35">
      <c r="A17" s="1" t="s">
        <v>156</v>
      </c>
      <c r="B17" s="39" t="s">
        <v>583</v>
      </c>
    </row>
  </sheetData>
  <mergeCells count="3">
    <mergeCell ref="B3:G3"/>
    <mergeCell ref="H3:M3"/>
    <mergeCell ref="A3:A4"/>
  </mergeCells>
  <hyperlinks>
    <hyperlink ref="D16" r:id="rId1" xr:uid="{808EC371-7947-4DF0-85C3-2A8033DEC99B}"/>
    <hyperlink ref="D15" r:id="rId2" xr:uid="{825F9284-2BA9-411E-93DD-CAE38317651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6881-1648-43F0-B1BA-6B6925527A2B}">
  <sheetPr>
    <tabColor rgb="FF865AA3"/>
  </sheetPr>
  <dimension ref="A1:M23"/>
  <sheetViews>
    <sheetView zoomScale="80" zoomScaleNormal="80" workbookViewId="0">
      <pane xSplit="1" ySplit="4" topLeftCell="D13" activePane="bottomRight" state="frozen"/>
      <selection pane="topRight" activeCell="B1" sqref="B1"/>
      <selection pane="bottomLeft" activeCell="A5" sqref="A5"/>
      <selection pane="bottomRight" activeCell="D15" sqref="D15"/>
    </sheetView>
  </sheetViews>
  <sheetFormatPr defaultRowHeight="14.5" x14ac:dyDescent="0.35"/>
  <cols>
    <col min="1" max="1" width="4.1796875" bestFit="1" customWidth="1"/>
    <col min="2" max="2" width="25.7265625" customWidth="1"/>
    <col min="3" max="4" width="40.7265625" customWidth="1"/>
    <col min="5" max="5" width="50.7265625" customWidth="1"/>
    <col min="6" max="6" width="40.7265625" customWidth="1"/>
    <col min="7" max="7" width="15.7265625" style="2" customWidth="1"/>
    <col min="8" max="10" width="15.7265625" customWidth="1"/>
    <col min="11" max="11" width="17.54296875" customWidth="1"/>
    <col min="12" max="12" width="15.7265625" customWidth="1"/>
    <col min="13" max="13" width="15.7265625" style="2" customWidth="1"/>
  </cols>
  <sheetData>
    <row r="1" spans="1:13" x14ac:dyDescent="0.35">
      <c r="B1" s="69" t="s">
        <v>584</v>
      </c>
      <c r="C1" s="69"/>
    </row>
    <row r="2" spans="1:13" ht="15" thickBot="1" x14ac:dyDescent="0.4">
      <c r="A2" s="1"/>
      <c r="D2" s="44"/>
      <c r="E2" s="45"/>
    </row>
    <row r="3" spans="1:13" s="39" customFormat="1" ht="16" x14ac:dyDescent="0.4">
      <c r="A3" s="334" t="s">
        <v>72</v>
      </c>
      <c r="B3" s="331" t="s">
        <v>585</v>
      </c>
      <c r="C3" s="332"/>
      <c r="D3" s="332"/>
      <c r="E3" s="332"/>
      <c r="F3" s="332"/>
      <c r="G3" s="333"/>
      <c r="H3" s="331" t="s">
        <v>285</v>
      </c>
      <c r="I3" s="332"/>
      <c r="J3" s="332"/>
      <c r="K3" s="332"/>
      <c r="L3" s="332"/>
      <c r="M3" s="333"/>
    </row>
    <row r="4" spans="1:13" ht="32" x14ac:dyDescent="0.4">
      <c r="A4" s="335"/>
      <c r="B4" s="133" t="s">
        <v>6</v>
      </c>
      <c r="C4" s="124" t="s">
        <v>7</v>
      </c>
      <c r="D4" s="124" t="s">
        <v>75</v>
      </c>
      <c r="E4" s="124" t="s">
        <v>76</v>
      </c>
      <c r="F4" s="124" t="s">
        <v>77</v>
      </c>
      <c r="G4" s="134" t="s">
        <v>78</v>
      </c>
      <c r="H4" s="133" t="s">
        <v>6</v>
      </c>
      <c r="I4" s="124" t="s">
        <v>7</v>
      </c>
      <c r="J4" s="124" t="s">
        <v>75</v>
      </c>
      <c r="K4" s="124" t="s">
        <v>76</v>
      </c>
      <c r="L4" s="124" t="s">
        <v>77</v>
      </c>
      <c r="M4" s="134" t="s">
        <v>78</v>
      </c>
    </row>
    <row r="5" spans="1:13" ht="58" x14ac:dyDescent="0.35">
      <c r="A5" s="112">
        <v>1</v>
      </c>
      <c r="B5" s="78" t="s">
        <v>586</v>
      </c>
      <c r="C5" s="70" t="s">
        <v>587</v>
      </c>
      <c r="D5" s="70" t="s">
        <v>588</v>
      </c>
      <c r="E5" s="70" t="s">
        <v>589</v>
      </c>
      <c r="F5" s="71"/>
      <c r="G5" s="95" t="s">
        <v>590</v>
      </c>
      <c r="H5" s="128"/>
      <c r="I5" s="71"/>
      <c r="J5" s="71"/>
      <c r="K5" s="71"/>
      <c r="L5" s="71"/>
      <c r="M5" s="102"/>
    </row>
    <row r="6" spans="1:13" ht="101.5" x14ac:dyDescent="0.35">
      <c r="A6" s="317">
        <v>2</v>
      </c>
      <c r="B6" s="79" t="s">
        <v>591</v>
      </c>
      <c r="C6" s="72" t="s">
        <v>592</v>
      </c>
      <c r="D6" s="72" t="s">
        <v>593</v>
      </c>
      <c r="E6" s="72" t="s">
        <v>594</v>
      </c>
      <c r="F6" s="73" t="s">
        <v>595</v>
      </c>
      <c r="G6" s="336" t="s">
        <v>83</v>
      </c>
      <c r="H6" s="338"/>
      <c r="I6" s="340"/>
      <c r="J6" s="340"/>
      <c r="K6" s="340"/>
      <c r="L6" s="340"/>
      <c r="M6" s="342"/>
    </row>
    <row r="7" spans="1:13" ht="130.5" x14ac:dyDescent="0.35">
      <c r="A7" s="318"/>
      <c r="B7" s="79" t="s">
        <v>596</v>
      </c>
      <c r="C7" s="72" t="s">
        <v>597</v>
      </c>
      <c r="D7" s="72" t="s">
        <v>598</v>
      </c>
      <c r="E7" s="72" t="s">
        <v>599</v>
      </c>
      <c r="F7" s="73"/>
      <c r="G7" s="337"/>
      <c r="H7" s="339"/>
      <c r="I7" s="341"/>
      <c r="J7" s="341"/>
      <c r="K7" s="341"/>
      <c r="L7" s="341"/>
      <c r="M7" s="343"/>
    </row>
    <row r="8" spans="1:13" ht="203" x14ac:dyDescent="0.35">
      <c r="A8" s="112">
        <v>3</v>
      </c>
      <c r="B8" s="80" t="s">
        <v>18</v>
      </c>
      <c r="C8" s="70" t="s">
        <v>600</v>
      </c>
      <c r="D8" s="70" t="s">
        <v>601</v>
      </c>
      <c r="E8" s="70" t="s">
        <v>602</v>
      </c>
      <c r="F8" s="71" t="s">
        <v>603</v>
      </c>
      <c r="G8" s="95" t="s">
        <v>83</v>
      </c>
      <c r="H8" s="128"/>
      <c r="I8" s="71"/>
      <c r="J8" s="71"/>
      <c r="K8" s="71"/>
      <c r="L8" s="71"/>
      <c r="M8" s="102"/>
    </row>
    <row r="9" spans="1:13" x14ac:dyDescent="0.35">
      <c r="A9" s="113">
        <v>4</v>
      </c>
      <c r="B9" s="79" t="s">
        <v>128</v>
      </c>
      <c r="C9" s="72"/>
      <c r="D9" s="72"/>
      <c r="E9" s="72"/>
      <c r="F9" s="73" t="s">
        <v>604</v>
      </c>
      <c r="G9" s="96" t="s">
        <v>128</v>
      </c>
      <c r="H9" s="129"/>
      <c r="I9" s="73"/>
      <c r="J9" s="73"/>
      <c r="K9" s="73"/>
      <c r="L9" s="73"/>
      <c r="M9" s="103"/>
    </row>
    <row r="10" spans="1:13" ht="43.5" x14ac:dyDescent="0.35">
      <c r="A10" s="112">
        <v>5</v>
      </c>
      <c r="B10" s="78" t="s">
        <v>128</v>
      </c>
      <c r="C10" s="70"/>
      <c r="D10" s="70"/>
      <c r="E10" s="70"/>
      <c r="F10" s="71" t="s">
        <v>605</v>
      </c>
      <c r="G10" s="95" t="s">
        <v>128</v>
      </c>
      <c r="H10" s="128"/>
      <c r="I10" s="71"/>
      <c r="J10" s="71"/>
      <c r="K10" s="71"/>
      <c r="L10" s="71"/>
      <c r="M10" s="102"/>
    </row>
    <row r="11" spans="1:13" ht="87" x14ac:dyDescent="0.35">
      <c r="A11" s="113">
        <v>6</v>
      </c>
      <c r="B11" s="79" t="s">
        <v>606</v>
      </c>
      <c r="C11" s="72" t="s">
        <v>607</v>
      </c>
      <c r="D11" s="72" t="s">
        <v>608</v>
      </c>
      <c r="E11" s="72" t="s">
        <v>609</v>
      </c>
      <c r="F11" s="73" t="s">
        <v>610</v>
      </c>
      <c r="G11" s="96" t="s">
        <v>72</v>
      </c>
      <c r="H11" s="129"/>
      <c r="I11" s="73"/>
      <c r="J11" s="73"/>
      <c r="K11" s="73"/>
      <c r="L11" s="73"/>
      <c r="M11" s="103"/>
    </row>
    <row r="12" spans="1:13" ht="15" thickBot="1" x14ac:dyDescent="0.4">
      <c r="A12" s="114">
        <v>7</v>
      </c>
      <c r="B12" s="83" t="s">
        <v>128</v>
      </c>
      <c r="C12" s="84"/>
      <c r="D12" s="84"/>
      <c r="E12" s="84"/>
      <c r="F12" s="85" t="s">
        <v>604</v>
      </c>
      <c r="G12" s="97" t="s">
        <v>128</v>
      </c>
      <c r="H12" s="130"/>
      <c r="I12" s="85"/>
      <c r="J12" s="85"/>
      <c r="K12" s="85"/>
      <c r="L12" s="85"/>
      <c r="M12" s="108"/>
    </row>
    <row r="13" spans="1:13" ht="58" x14ac:dyDescent="0.35">
      <c r="A13" s="284" t="s">
        <v>38</v>
      </c>
      <c r="B13" s="86" t="s">
        <v>611</v>
      </c>
      <c r="C13" s="87" t="s">
        <v>612</v>
      </c>
      <c r="D13" s="87" t="s">
        <v>613</v>
      </c>
      <c r="E13" s="88" t="s">
        <v>614</v>
      </c>
      <c r="F13" s="88" t="s">
        <v>615</v>
      </c>
      <c r="G13" s="185" t="s">
        <v>143</v>
      </c>
      <c r="H13" s="137"/>
      <c r="I13" s="88"/>
      <c r="J13" s="88"/>
      <c r="K13" s="88"/>
      <c r="L13" s="88"/>
      <c r="M13" s="89"/>
    </row>
    <row r="14" spans="1:13" ht="87" x14ac:dyDescent="0.35">
      <c r="A14" s="285"/>
      <c r="B14" s="74" t="s">
        <v>616</v>
      </c>
      <c r="C14" s="71" t="s">
        <v>617</v>
      </c>
      <c r="D14" s="71" t="s">
        <v>618</v>
      </c>
      <c r="E14" s="70" t="s">
        <v>619</v>
      </c>
      <c r="F14" s="71" t="s">
        <v>620</v>
      </c>
      <c r="G14" s="95" t="s">
        <v>143</v>
      </c>
      <c r="H14" s="135"/>
      <c r="I14" s="98"/>
      <c r="J14" s="98"/>
      <c r="K14" s="98"/>
      <c r="L14" s="98"/>
      <c r="M14" s="136"/>
    </row>
    <row r="15" spans="1:13" ht="58" x14ac:dyDescent="0.35">
      <c r="A15" s="285"/>
      <c r="B15" s="79" t="s">
        <v>621</v>
      </c>
      <c r="C15" s="72" t="s">
        <v>622</v>
      </c>
      <c r="D15" s="72" t="s">
        <v>623</v>
      </c>
      <c r="E15" s="72" t="s">
        <v>624</v>
      </c>
      <c r="F15" s="73" t="s">
        <v>625</v>
      </c>
      <c r="G15" s="96" t="s">
        <v>143</v>
      </c>
      <c r="H15" s="129"/>
      <c r="I15" s="73"/>
      <c r="J15" s="73"/>
      <c r="K15" s="73"/>
      <c r="L15" s="73"/>
      <c r="M15" s="103"/>
    </row>
    <row r="16" spans="1:13" ht="72.5" x14ac:dyDescent="0.35">
      <c r="A16" s="285"/>
      <c r="B16" s="74" t="s">
        <v>626</v>
      </c>
      <c r="C16" s="71" t="s">
        <v>627</v>
      </c>
      <c r="D16" s="71" t="s">
        <v>628</v>
      </c>
      <c r="E16" s="71" t="s">
        <v>629</v>
      </c>
      <c r="F16" s="71" t="s">
        <v>630</v>
      </c>
      <c r="G16" s="95" t="s">
        <v>143</v>
      </c>
      <c r="H16" s="135"/>
      <c r="I16" s="98"/>
      <c r="J16" s="98"/>
      <c r="K16" s="98"/>
      <c r="L16" s="98"/>
      <c r="M16" s="136"/>
    </row>
    <row r="17" spans="1:13" ht="87.5" thickBot="1" x14ac:dyDescent="0.4">
      <c r="A17" s="287"/>
      <c r="B17" s="81" t="s">
        <v>631</v>
      </c>
      <c r="C17" s="82" t="s">
        <v>632</v>
      </c>
      <c r="D17" s="82" t="s">
        <v>633</v>
      </c>
      <c r="E17" s="82" t="s">
        <v>143</v>
      </c>
      <c r="F17" s="75" t="s">
        <v>634</v>
      </c>
      <c r="G17" s="186" t="s">
        <v>143</v>
      </c>
      <c r="H17" s="104"/>
      <c r="I17" s="75"/>
      <c r="J17" s="75"/>
      <c r="K17" s="75"/>
      <c r="L17" s="75"/>
      <c r="M17" s="76"/>
    </row>
    <row r="19" spans="1:13" ht="18.5" x14ac:dyDescent="0.45">
      <c r="A19" s="46" t="s">
        <v>39</v>
      </c>
    </row>
    <row r="20" spans="1:13" x14ac:dyDescent="0.35">
      <c r="A20" s="36" t="s">
        <v>150</v>
      </c>
      <c r="B20" s="40" t="s">
        <v>635</v>
      </c>
      <c r="D20" s="5" t="s">
        <v>636</v>
      </c>
    </row>
    <row r="21" spans="1:13" x14ac:dyDescent="0.35">
      <c r="A21" s="36" t="s">
        <v>153</v>
      </c>
      <c r="B21" s="40" t="s">
        <v>637</v>
      </c>
      <c r="D21" s="5" t="s">
        <v>638</v>
      </c>
    </row>
    <row r="22" spans="1:13" x14ac:dyDescent="0.35">
      <c r="A22" s="36" t="s">
        <v>156</v>
      </c>
      <c r="B22" s="35" t="s">
        <v>639</v>
      </c>
      <c r="D22" s="5" t="s">
        <v>640</v>
      </c>
    </row>
    <row r="23" spans="1:13" x14ac:dyDescent="0.35">
      <c r="A23" s="36" t="s">
        <v>159</v>
      </c>
      <c r="B23" t="s">
        <v>641</v>
      </c>
      <c r="D23" s="5" t="s">
        <v>642</v>
      </c>
    </row>
  </sheetData>
  <mergeCells count="12">
    <mergeCell ref="B3:G3"/>
    <mergeCell ref="H3:M3"/>
    <mergeCell ref="A13:A17"/>
    <mergeCell ref="A3:A4"/>
    <mergeCell ref="G6:G7"/>
    <mergeCell ref="A6:A7"/>
    <mergeCell ref="H6:H7"/>
    <mergeCell ref="I6:I7"/>
    <mergeCell ref="J6:J7"/>
    <mergeCell ref="K6:K7"/>
    <mergeCell ref="L6:L7"/>
    <mergeCell ref="M6:M7"/>
  </mergeCells>
  <hyperlinks>
    <hyperlink ref="D20" r:id="rId1" xr:uid="{5FD081AE-54C7-46D4-BEA2-8E73EC5A083D}"/>
    <hyperlink ref="D21" r:id="rId2" xr:uid="{029277C1-A2C8-469A-9D2D-B93EE3B1480B}"/>
    <hyperlink ref="D22" r:id="rId3" xr:uid="{8ED221CA-39AA-45ED-9C4E-2B09871971B2}"/>
    <hyperlink ref="D23" r:id="rId4" xr:uid="{2332A5A0-94EE-43C0-995C-02472196C90D}"/>
  </hyperlinks>
  <pageMargins left="0.7" right="0.7" top="0.75" bottom="0.75" header="0.3" footer="0.3"/>
  <pageSetup orientation="portrait" horizontalDpi="1200" verticalDpi="1200"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34FE-E5A7-4C54-A365-D58DBF793369}">
  <sheetPr>
    <tabColor rgb="FF77797C"/>
  </sheetPr>
  <dimension ref="A1:M18"/>
  <sheetViews>
    <sheetView zoomScale="85" zoomScaleNormal="85" workbookViewId="0">
      <pane xSplit="1" ySplit="4" topLeftCell="C7" activePane="bottomRight" state="frozen"/>
      <selection pane="topRight" activeCell="B1" sqref="B1"/>
      <selection pane="bottomLeft" activeCell="A5" sqref="A5"/>
      <selection pane="bottomRight" activeCell="L8" sqref="L8"/>
    </sheetView>
  </sheetViews>
  <sheetFormatPr defaultRowHeight="14.5" x14ac:dyDescent="0.35"/>
  <cols>
    <col min="1" max="1" width="4.1796875" bestFit="1" customWidth="1"/>
    <col min="2" max="2" width="25.7265625" customWidth="1"/>
    <col min="3" max="4" width="40.7265625" customWidth="1"/>
    <col min="5" max="5" width="50.7265625" customWidth="1"/>
    <col min="6" max="6" width="40.7265625" customWidth="1"/>
    <col min="7" max="7" width="15.7265625" style="2" customWidth="1"/>
    <col min="8" max="12" width="15.7265625" customWidth="1"/>
    <col min="13" max="13" width="15.7265625" style="2" customWidth="1"/>
  </cols>
  <sheetData>
    <row r="1" spans="1:13" x14ac:dyDescent="0.35">
      <c r="B1" s="69" t="s">
        <v>643</v>
      </c>
      <c r="C1" s="69"/>
    </row>
    <row r="2" spans="1:13" ht="15" thickBot="1" x14ac:dyDescent="0.4">
      <c r="A2" s="1"/>
      <c r="D2" s="44"/>
      <c r="E2" s="45"/>
    </row>
    <row r="3" spans="1:13" s="39" customFormat="1" ht="16" x14ac:dyDescent="0.4">
      <c r="A3" s="347" t="s">
        <v>72</v>
      </c>
      <c r="B3" s="344" t="s">
        <v>644</v>
      </c>
      <c r="C3" s="345"/>
      <c r="D3" s="345"/>
      <c r="E3" s="345"/>
      <c r="F3" s="345"/>
      <c r="G3" s="346"/>
      <c r="H3" s="344" t="s">
        <v>285</v>
      </c>
      <c r="I3" s="345"/>
      <c r="J3" s="345"/>
      <c r="K3" s="345"/>
      <c r="L3" s="345"/>
      <c r="M3" s="346"/>
    </row>
    <row r="4" spans="1:13" ht="32" x14ac:dyDescent="0.4">
      <c r="A4" s="348"/>
      <c r="B4" s="126" t="s">
        <v>6</v>
      </c>
      <c r="C4" s="125" t="s">
        <v>7</v>
      </c>
      <c r="D4" s="125" t="s">
        <v>75</v>
      </c>
      <c r="E4" s="125" t="s">
        <v>76</v>
      </c>
      <c r="F4" s="125" t="s">
        <v>77</v>
      </c>
      <c r="G4" s="127" t="s">
        <v>78</v>
      </c>
      <c r="H4" s="126" t="s">
        <v>6</v>
      </c>
      <c r="I4" s="125" t="s">
        <v>7</v>
      </c>
      <c r="J4" s="125" t="s">
        <v>75</v>
      </c>
      <c r="K4" s="125" t="s">
        <v>76</v>
      </c>
      <c r="L4" s="125" t="s">
        <v>77</v>
      </c>
      <c r="M4" s="127" t="s">
        <v>78</v>
      </c>
    </row>
    <row r="5" spans="1:13" ht="130.5" x14ac:dyDescent="0.35">
      <c r="A5" s="131">
        <v>1</v>
      </c>
      <c r="B5" s="78" t="s">
        <v>645</v>
      </c>
      <c r="C5" s="70" t="s">
        <v>646</v>
      </c>
      <c r="D5" s="70" t="s">
        <v>647</v>
      </c>
      <c r="E5" s="70" t="s">
        <v>648</v>
      </c>
      <c r="F5" s="71" t="s">
        <v>649</v>
      </c>
      <c r="G5" s="95" t="s">
        <v>83</v>
      </c>
      <c r="H5" s="128"/>
      <c r="I5" s="71"/>
      <c r="J5" s="71"/>
      <c r="K5" s="71"/>
      <c r="L5" s="71"/>
      <c r="M5" s="102"/>
    </row>
    <row r="6" spans="1:13" ht="116.15" customHeight="1" x14ac:dyDescent="0.35">
      <c r="A6" s="317">
        <v>2</v>
      </c>
      <c r="B6" s="79" t="s">
        <v>650</v>
      </c>
      <c r="C6" s="72" t="s">
        <v>651</v>
      </c>
      <c r="D6" s="72" t="s">
        <v>652</v>
      </c>
      <c r="E6" s="72" t="s">
        <v>653</v>
      </c>
      <c r="F6" s="349" t="s">
        <v>654</v>
      </c>
      <c r="G6" s="336" t="s">
        <v>83</v>
      </c>
      <c r="H6" s="338"/>
      <c r="I6" s="340"/>
      <c r="J6" s="340"/>
      <c r="K6" s="340"/>
      <c r="L6" s="349" t="s">
        <v>655</v>
      </c>
      <c r="M6" s="342"/>
    </row>
    <row r="7" spans="1:13" ht="101.5" x14ac:dyDescent="0.35">
      <c r="A7" s="318"/>
      <c r="B7" s="79" t="s">
        <v>656</v>
      </c>
      <c r="C7" s="72" t="s">
        <v>657</v>
      </c>
      <c r="D7" s="72" t="s">
        <v>658</v>
      </c>
      <c r="E7" s="72" t="s">
        <v>659</v>
      </c>
      <c r="F7" s="350"/>
      <c r="G7" s="337"/>
      <c r="H7" s="339"/>
      <c r="I7" s="341"/>
      <c r="J7" s="341"/>
      <c r="K7" s="341"/>
      <c r="L7" s="350"/>
      <c r="M7" s="343"/>
    </row>
    <row r="8" spans="1:13" ht="58" x14ac:dyDescent="0.35">
      <c r="A8" s="131">
        <v>3</v>
      </c>
      <c r="B8" s="80" t="s">
        <v>660</v>
      </c>
      <c r="C8" s="70" t="s">
        <v>661</v>
      </c>
      <c r="D8" s="70" t="s">
        <v>662</v>
      </c>
      <c r="E8" s="70" t="s">
        <v>663</v>
      </c>
      <c r="F8" s="71"/>
      <c r="G8" s="95" t="s">
        <v>83</v>
      </c>
      <c r="H8" s="128"/>
      <c r="I8" s="71"/>
      <c r="J8" s="71"/>
      <c r="K8" s="71"/>
      <c r="L8" s="71"/>
      <c r="M8" s="102"/>
    </row>
    <row r="9" spans="1:13" ht="72.5" x14ac:dyDescent="0.35">
      <c r="A9" s="132">
        <v>4</v>
      </c>
      <c r="B9" s="79" t="s">
        <v>664</v>
      </c>
      <c r="C9" s="72" t="s">
        <v>665</v>
      </c>
      <c r="D9" s="72" t="s">
        <v>666</v>
      </c>
      <c r="E9" s="72" t="s">
        <v>667</v>
      </c>
      <c r="F9" s="73" t="s">
        <v>668</v>
      </c>
      <c r="G9" s="96" t="s">
        <v>83</v>
      </c>
      <c r="H9" s="129"/>
      <c r="I9" s="73"/>
      <c r="J9" s="73"/>
      <c r="K9" s="73"/>
      <c r="L9" s="73"/>
      <c r="M9" s="103"/>
    </row>
    <row r="10" spans="1:13" x14ac:dyDescent="0.35">
      <c r="A10" s="131">
        <v>5</v>
      </c>
      <c r="B10" s="78" t="s">
        <v>128</v>
      </c>
      <c r="C10" s="70"/>
      <c r="D10" s="70"/>
      <c r="E10" s="70"/>
      <c r="F10" s="71"/>
      <c r="G10" s="95" t="s">
        <v>128</v>
      </c>
      <c r="H10" s="128"/>
      <c r="I10" s="71"/>
      <c r="J10" s="71"/>
      <c r="K10" s="71"/>
      <c r="L10" s="71"/>
      <c r="M10" s="102"/>
    </row>
    <row r="11" spans="1:13" x14ac:dyDescent="0.35">
      <c r="A11" s="132">
        <v>6</v>
      </c>
      <c r="B11" s="79" t="s">
        <v>128</v>
      </c>
      <c r="C11" s="72"/>
      <c r="D11" s="72"/>
      <c r="E11" s="72"/>
      <c r="F11" s="73"/>
      <c r="G11" s="96" t="s">
        <v>128</v>
      </c>
      <c r="H11" s="129"/>
      <c r="I11" s="73"/>
      <c r="J11" s="73"/>
      <c r="K11" s="73"/>
      <c r="L11" s="73"/>
      <c r="M11" s="103"/>
    </row>
    <row r="12" spans="1:13" ht="15" thickBot="1" x14ac:dyDescent="0.4">
      <c r="A12" s="116">
        <v>7</v>
      </c>
      <c r="B12" s="83" t="s">
        <v>128</v>
      </c>
      <c r="C12" s="84"/>
      <c r="D12" s="84"/>
      <c r="E12" s="84"/>
      <c r="F12" s="85"/>
      <c r="G12" s="97" t="s">
        <v>128</v>
      </c>
      <c r="H12" s="130"/>
      <c r="I12" s="85"/>
      <c r="J12" s="85"/>
      <c r="K12" s="85"/>
      <c r="L12" s="85"/>
      <c r="M12" s="108"/>
    </row>
    <row r="13" spans="1:13" ht="39" customHeight="1" thickBot="1" x14ac:dyDescent="0.4">
      <c r="A13" s="115" t="s">
        <v>38</v>
      </c>
      <c r="B13" s="117"/>
      <c r="C13" s="109"/>
      <c r="D13" s="109"/>
      <c r="E13" s="109"/>
      <c r="F13" s="110"/>
      <c r="G13" s="111"/>
      <c r="H13" s="118"/>
      <c r="I13" s="110"/>
      <c r="J13" s="110"/>
      <c r="K13" s="110"/>
      <c r="L13" s="110"/>
      <c r="M13" s="111"/>
    </row>
    <row r="15" spans="1:13" ht="18.5" x14ac:dyDescent="0.45">
      <c r="A15" s="46" t="s">
        <v>39</v>
      </c>
    </row>
    <row r="16" spans="1:13" x14ac:dyDescent="0.35">
      <c r="A16" s="1" t="s">
        <v>150</v>
      </c>
      <c r="B16" t="s">
        <v>669</v>
      </c>
      <c r="D16" s="5" t="s">
        <v>670</v>
      </c>
    </row>
    <row r="17" spans="1:4" x14ac:dyDescent="0.35">
      <c r="A17" s="1" t="s">
        <v>153</v>
      </c>
      <c r="B17" t="s">
        <v>671</v>
      </c>
    </row>
    <row r="18" spans="1:4" x14ac:dyDescent="0.35">
      <c r="A18" s="1" t="s">
        <v>156</v>
      </c>
      <c r="B18" t="s">
        <v>672</v>
      </c>
      <c r="D18" s="5" t="s">
        <v>673</v>
      </c>
    </row>
  </sheetData>
  <mergeCells count="12">
    <mergeCell ref="B3:G3"/>
    <mergeCell ref="H3:M3"/>
    <mergeCell ref="A3:A4"/>
    <mergeCell ref="A6:A7"/>
    <mergeCell ref="F6:F7"/>
    <mergeCell ref="G6:G7"/>
    <mergeCell ref="H6:H7"/>
    <mergeCell ref="I6:I7"/>
    <mergeCell ref="J6:J7"/>
    <mergeCell ref="K6:K7"/>
    <mergeCell ref="L6:L7"/>
    <mergeCell ref="M6:M7"/>
  </mergeCells>
  <hyperlinks>
    <hyperlink ref="D16" r:id="rId1" xr:uid="{848708A2-0686-44D4-B7CC-12C6AA36933E}"/>
    <hyperlink ref="D18" r:id="rId2" xr:uid="{A0A93F95-D7C1-4F52-BABB-2B91D13115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FE3E-AED6-4255-BBF4-F4887ACD9DA4}">
  <dimension ref="A2:K17"/>
  <sheetViews>
    <sheetView zoomScale="85" zoomScaleNormal="85" workbookViewId="0">
      <selection activeCell="B17" sqref="B17"/>
    </sheetView>
  </sheetViews>
  <sheetFormatPr defaultRowHeight="14.5" x14ac:dyDescent="0.35"/>
  <cols>
    <col min="1" max="1" width="4.1796875" bestFit="1" customWidth="1"/>
    <col min="2" max="2" width="20.7265625" customWidth="1"/>
    <col min="3" max="3" width="45.7265625" customWidth="1"/>
    <col min="4" max="4" width="58.54296875" customWidth="1"/>
    <col min="5" max="5" width="45.7265625" customWidth="1"/>
    <col min="6" max="6" width="2.1796875" customWidth="1"/>
    <col min="7" max="7" width="6" customWidth="1"/>
    <col min="8" max="8" width="19.54296875" customWidth="1"/>
  </cols>
  <sheetData>
    <row r="2" spans="1:11" x14ac:dyDescent="0.35">
      <c r="A2" s="1"/>
      <c r="D2" s="44"/>
      <c r="E2" s="45"/>
    </row>
    <row r="3" spans="1:11" ht="15.75" customHeight="1" x14ac:dyDescent="0.4">
      <c r="A3" s="236" t="s">
        <v>3</v>
      </c>
      <c r="B3" s="236"/>
      <c r="C3" s="236"/>
      <c r="D3" s="236"/>
      <c r="E3" s="236"/>
      <c r="G3" s="235" t="s">
        <v>4</v>
      </c>
      <c r="H3" s="235"/>
    </row>
    <row r="4" spans="1:11" ht="16" x14ac:dyDescent="0.4">
      <c r="A4" s="159" t="s">
        <v>5</v>
      </c>
      <c r="B4" s="158" t="s">
        <v>6</v>
      </c>
      <c r="C4" s="158" t="s">
        <v>7</v>
      </c>
      <c r="D4" s="160" t="s">
        <v>8</v>
      </c>
      <c r="E4" s="158" t="s">
        <v>9</v>
      </c>
      <c r="G4" s="235"/>
      <c r="H4" s="235"/>
    </row>
    <row r="5" spans="1:11" ht="72.5" x14ac:dyDescent="0.35">
      <c r="A5" s="161">
        <v>1</v>
      </c>
      <c r="B5" s="162" t="s">
        <v>10</v>
      </c>
      <c r="C5" s="163" t="s">
        <v>11</v>
      </c>
      <c r="D5" s="163" t="s">
        <v>12</v>
      </c>
      <c r="E5" s="163" t="s">
        <v>13</v>
      </c>
      <c r="G5" s="164">
        <v>9</v>
      </c>
      <c r="H5" s="165">
        <f>G5/11</f>
        <v>0.81818181818181823</v>
      </c>
      <c r="I5" s="62"/>
    </row>
    <row r="6" spans="1:11" ht="38.25" customHeight="1" x14ac:dyDescent="0.35">
      <c r="A6" s="237">
        <v>2</v>
      </c>
      <c r="B6" s="238" t="s">
        <v>14</v>
      </c>
      <c r="C6" s="239" t="s">
        <v>15</v>
      </c>
      <c r="D6" s="239" t="s">
        <v>16</v>
      </c>
      <c r="E6" s="240" t="s">
        <v>17</v>
      </c>
      <c r="G6" s="167">
        <v>3</v>
      </c>
      <c r="H6" s="168">
        <f t="shared" ref="H6:H13" si="0">G6/11</f>
        <v>0.27272727272727271</v>
      </c>
      <c r="I6" s="62"/>
      <c r="K6" s="63"/>
    </row>
    <row r="7" spans="1:11" ht="41.25" customHeight="1" x14ac:dyDescent="0.35">
      <c r="A7" s="237"/>
      <c r="B7" s="238"/>
      <c r="C7" s="239"/>
      <c r="D7" s="239"/>
      <c r="E7" s="240"/>
      <c r="G7" s="167">
        <v>5</v>
      </c>
      <c r="H7" s="168">
        <f t="shared" si="0"/>
        <v>0.45454545454545453</v>
      </c>
      <c r="I7" s="62"/>
      <c r="K7" s="63"/>
    </row>
    <row r="8" spans="1:11" ht="43.5" x14ac:dyDescent="0.35">
      <c r="A8" s="161">
        <v>3</v>
      </c>
      <c r="B8" s="162" t="s">
        <v>18</v>
      </c>
      <c r="C8" s="163" t="s">
        <v>19</v>
      </c>
      <c r="D8" s="163" t="s">
        <v>20</v>
      </c>
      <c r="E8" s="163" t="s">
        <v>21</v>
      </c>
      <c r="G8" s="164">
        <v>9</v>
      </c>
      <c r="H8" s="165">
        <f t="shared" si="0"/>
        <v>0.81818181818181823</v>
      </c>
    </row>
    <row r="9" spans="1:11" ht="87" x14ac:dyDescent="0.35">
      <c r="A9" s="166">
        <v>4</v>
      </c>
      <c r="B9" s="169" t="s">
        <v>22</v>
      </c>
      <c r="C9" s="170" t="s">
        <v>23</v>
      </c>
      <c r="D9" s="170" t="s">
        <v>24</v>
      </c>
      <c r="E9" s="170" t="s">
        <v>25</v>
      </c>
      <c r="G9" s="167">
        <v>8</v>
      </c>
      <c r="H9" s="168">
        <f t="shared" si="0"/>
        <v>0.72727272727272729</v>
      </c>
    </row>
    <row r="10" spans="1:11" ht="58" x14ac:dyDescent="0.35">
      <c r="A10" s="161">
        <v>5</v>
      </c>
      <c r="B10" s="162" t="s">
        <v>26</v>
      </c>
      <c r="C10" s="163" t="s">
        <v>27</v>
      </c>
      <c r="D10" s="163" t="s">
        <v>28</v>
      </c>
      <c r="E10" s="163" t="s">
        <v>21</v>
      </c>
      <c r="G10" s="164">
        <v>4</v>
      </c>
      <c r="H10" s="165">
        <f t="shared" si="0"/>
        <v>0.36363636363636365</v>
      </c>
    </row>
    <row r="11" spans="1:11" ht="72.5" x14ac:dyDescent="0.35">
      <c r="A11" s="166">
        <v>6</v>
      </c>
      <c r="B11" s="169" t="s">
        <v>29</v>
      </c>
      <c r="C11" s="170" t="s">
        <v>30</v>
      </c>
      <c r="D11" s="170" t="s">
        <v>31</v>
      </c>
      <c r="E11" s="170" t="s">
        <v>32</v>
      </c>
      <c r="G11" s="167">
        <v>2.5</v>
      </c>
      <c r="H11" s="168">
        <f t="shared" si="0"/>
        <v>0.22727272727272727</v>
      </c>
    </row>
    <row r="12" spans="1:11" ht="43.5" x14ac:dyDescent="0.35">
      <c r="A12" s="161">
        <v>7</v>
      </c>
      <c r="B12" s="171" t="s">
        <v>33</v>
      </c>
      <c r="C12" s="172" t="s">
        <v>34</v>
      </c>
      <c r="D12" s="172" t="s">
        <v>35</v>
      </c>
      <c r="E12" s="172" t="s">
        <v>36</v>
      </c>
      <c r="G12" s="164">
        <v>3</v>
      </c>
      <c r="H12" s="165">
        <f t="shared" si="0"/>
        <v>0.27272727272727271</v>
      </c>
    </row>
    <row r="13" spans="1:11" x14ac:dyDescent="0.35">
      <c r="A13" s="173" t="s">
        <v>37</v>
      </c>
      <c r="B13" s="174" t="s">
        <v>38</v>
      </c>
      <c r="C13" s="175"/>
      <c r="D13" s="175"/>
      <c r="E13" s="175"/>
      <c r="G13" s="167">
        <v>5</v>
      </c>
      <c r="H13" s="168">
        <f t="shared" si="0"/>
        <v>0.45454545454545453</v>
      </c>
    </row>
    <row r="15" spans="1:11" ht="18.5" x14ac:dyDescent="0.45">
      <c r="A15" s="46" t="s">
        <v>39</v>
      </c>
    </row>
    <row r="16" spans="1:11" x14ac:dyDescent="0.35">
      <c r="B16" t="s">
        <v>40</v>
      </c>
    </row>
    <row r="17" spans="2:2" x14ac:dyDescent="0.35">
      <c r="B17" t="s">
        <v>41</v>
      </c>
    </row>
  </sheetData>
  <mergeCells count="7">
    <mergeCell ref="G3:H4"/>
    <mergeCell ref="A3:E3"/>
    <mergeCell ref="A6:A7"/>
    <mergeCell ref="B6:B7"/>
    <mergeCell ref="C6:C7"/>
    <mergeCell ref="D6:D7"/>
    <mergeCell ref="E6:E7"/>
  </mergeCells>
  <conditionalFormatting sqref="H5:H13">
    <cfRule type="dataBar" priority="1">
      <dataBar>
        <cfvo type="num" val="0"/>
        <cfvo type="num" val="1"/>
        <color rgb="FF638EC6"/>
      </dataBar>
      <extLst>
        <ext xmlns:x14="http://schemas.microsoft.com/office/spreadsheetml/2009/9/main" uri="{B025F937-C7B1-47D3-B67F-A62EFF666E3E}">
          <x14:id>{DD96EA5D-FA06-44DC-AC3A-9319C749F825}</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D96EA5D-FA06-44DC-AC3A-9319C749F825}">
            <x14:dataBar minLength="0" maxLength="100" gradient="0">
              <x14:cfvo type="num">
                <xm:f>0</xm:f>
              </x14:cfvo>
              <x14:cfvo type="num">
                <xm:f>1</xm:f>
              </x14:cfvo>
              <x14:negativeFillColor rgb="FFFF0000"/>
              <x14:axisColor rgb="FF000000"/>
            </x14:dataBar>
          </x14:cfRule>
          <xm:sqref>H5:H13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1A09-8D61-4DF0-95E4-5F566EA1A3FE}">
  <dimension ref="A1:S64"/>
  <sheetViews>
    <sheetView zoomScale="85" zoomScaleNormal="85" workbookViewId="0">
      <selection activeCell="B3" sqref="B3"/>
    </sheetView>
  </sheetViews>
  <sheetFormatPr defaultRowHeight="14.5" x14ac:dyDescent="0.35"/>
  <cols>
    <col min="1" max="1" width="5.54296875" customWidth="1"/>
    <col min="2" max="2" width="23.1796875" customWidth="1"/>
    <col min="3" max="3" width="14.26953125" customWidth="1"/>
    <col min="4" max="4" width="14.81640625" bestFit="1" customWidth="1"/>
    <col min="5" max="5" width="14.81640625" customWidth="1"/>
    <col min="6" max="6" width="14.81640625" bestFit="1" customWidth="1"/>
    <col min="7" max="7" width="14.453125" bestFit="1" customWidth="1"/>
    <col min="8" max="8" width="13.1796875" style="4" bestFit="1" customWidth="1"/>
    <col min="9" max="9" width="13.1796875" bestFit="1" customWidth="1"/>
    <col min="10" max="10" width="13.1796875" customWidth="1"/>
    <col min="11" max="11" width="14.453125" bestFit="1" customWidth="1"/>
    <col min="12" max="15" width="10.54296875" bestFit="1" customWidth="1"/>
    <col min="16" max="16" width="10.1796875" bestFit="1" customWidth="1"/>
    <col min="17" max="17" width="9.81640625" bestFit="1" customWidth="1"/>
    <col min="18" max="18" width="10.1796875" bestFit="1" customWidth="1"/>
  </cols>
  <sheetData>
    <row r="1" spans="1:14" ht="21" x14ac:dyDescent="0.5">
      <c r="A1" s="68" t="s">
        <v>42</v>
      </c>
      <c r="C1" s="32"/>
      <c r="F1" s="32"/>
      <c r="G1" s="33"/>
      <c r="I1" s="32"/>
    </row>
    <row r="2" spans="1:14" x14ac:dyDescent="0.35">
      <c r="A2" s="2"/>
    </row>
    <row r="5" spans="1:14" x14ac:dyDescent="0.35">
      <c r="C5" s="41" t="s">
        <v>43</v>
      </c>
      <c r="D5" s="41"/>
      <c r="E5" s="41"/>
      <c r="F5" s="41"/>
      <c r="G5" s="41"/>
      <c r="H5" s="41"/>
      <c r="I5" s="41"/>
      <c r="J5" s="41"/>
      <c r="K5" s="41"/>
      <c r="L5" s="41"/>
      <c r="M5" s="41"/>
      <c r="N5" s="41"/>
    </row>
    <row r="6" spans="1:14" ht="66.5" thickBot="1" x14ac:dyDescent="0.45">
      <c r="A6" s="18" t="s">
        <v>5</v>
      </c>
      <c r="B6" s="19" t="s">
        <v>44</v>
      </c>
      <c r="C6" s="54" t="s">
        <v>45</v>
      </c>
      <c r="D6" s="54" t="s">
        <v>46</v>
      </c>
      <c r="E6" s="54" t="s">
        <v>47</v>
      </c>
      <c r="F6" s="54" t="s">
        <v>48</v>
      </c>
      <c r="G6" s="64" t="s">
        <v>49</v>
      </c>
      <c r="H6" s="64" t="s">
        <v>50</v>
      </c>
      <c r="I6" s="64" t="s">
        <v>51</v>
      </c>
      <c r="J6" s="64" t="s">
        <v>52</v>
      </c>
      <c r="K6" s="55" t="s">
        <v>53</v>
      </c>
      <c r="L6" s="55" t="s">
        <v>54</v>
      </c>
      <c r="M6" s="55" t="s">
        <v>55</v>
      </c>
      <c r="N6" s="55" t="s">
        <v>56</v>
      </c>
    </row>
    <row r="7" spans="1:14" ht="43.5" x14ac:dyDescent="0.35">
      <c r="A7" s="6">
        <v>1</v>
      </c>
      <c r="B7" s="7" t="s">
        <v>57</v>
      </c>
      <c r="C7" s="12">
        <f>0.555+1.48</f>
        <v>2.0350000000000001</v>
      </c>
      <c r="D7" s="13">
        <f t="shared" ref="D7:D14" si="0">C7/C$18</f>
        <v>6.1854103343465056E-2</v>
      </c>
      <c r="E7" s="12">
        <f>1.585+1.48</f>
        <v>3.0649999999999999</v>
      </c>
      <c r="F7" s="13">
        <f t="shared" ref="F7:F14" si="1">E7/E$18</f>
        <v>9.316109422492401E-2</v>
      </c>
      <c r="G7" s="12">
        <f>92.71/1000</f>
        <v>9.2709999999999987E-2</v>
      </c>
      <c r="H7" s="13">
        <f t="shared" ref="H7:H14" si="2">G7/G$18</f>
        <v>8.6081708449396461E-3</v>
      </c>
      <c r="I7" s="12">
        <f>92.71/1000</f>
        <v>9.2709999999999987E-2</v>
      </c>
      <c r="J7" s="13">
        <f t="shared" ref="J7:J14" si="3">I7/I$18</f>
        <v>8.6081708449396461E-3</v>
      </c>
      <c r="K7" s="13">
        <f>600/1000</f>
        <v>0.6</v>
      </c>
      <c r="L7" s="13">
        <f>K7/K$18</f>
        <v>0.30150753768844218</v>
      </c>
      <c r="M7" s="13">
        <f>600/1000</f>
        <v>0.6</v>
      </c>
      <c r="N7" s="13">
        <f>M7/M$18</f>
        <v>0.30150753768844218</v>
      </c>
    </row>
    <row r="8" spans="1:14" ht="29" x14ac:dyDescent="0.35">
      <c r="A8" s="10">
        <v>2</v>
      </c>
      <c r="B8" s="11" t="s">
        <v>14</v>
      </c>
      <c r="C8" s="48">
        <v>18.594000000000001</v>
      </c>
      <c r="D8" s="49">
        <f t="shared" si="0"/>
        <v>0.56516717325227972</v>
      </c>
      <c r="E8" s="48">
        <v>18.594000000000001</v>
      </c>
      <c r="F8" s="49">
        <f t="shared" si="1"/>
        <v>0.56516717325227972</v>
      </c>
      <c r="G8" s="21" t="e">
        <v>#N/A</v>
      </c>
      <c r="H8" s="22" t="e">
        <f t="shared" si="2"/>
        <v>#N/A</v>
      </c>
      <c r="I8" s="21" t="e">
        <v>#N/A</v>
      </c>
      <c r="J8" s="22" t="e">
        <f t="shared" si="3"/>
        <v>#N/A</v>
      </c>
      <c r="K8" s="52">
        <f>(136+80)/1000</f>
        <v>0.216</v>
      </c>
      <c r="L8" s="52">
        <f>K8/K$18</f>
        <v>0.10854271356783919</v>
      </c>
      <c r="M8" s="52">
        <f>(524+100)/1000</f>
        <v>0.624</v>
      </c>
      <c r="N8" s="52">
        <f>M8/M$18</f>
        <v>0.31356783919597991</v>
      </c>
    </row>
    <row r="9" spans="1:14" x14ac:dyDescent="0.35">
      <c r="A9" s="6">
        <v>3</v>
      </c>
      <c r="B9" s="7" t="s">
        <v>18</v>
      </c>
      <c r="C9" s="12">
        <v>11.272</v>
      </c>
      <c r="D9" s="13">
        <f t="shared" si="0"/>
        <v>0.34261398176291796</v>
      </c>
      <c r="E9" s="12">
        <v>11.272</v>
      </c>
      <c r="F9" s="13">
        <f t="shared" si="1"/>
        <v>0.34261398176291796</v>
      </c>
      <c r="G9" s="12">
        <v>88.7</v>
      </c>
      <c r="H9" s="13">
        <f t="shared" si="2"/>
        <v>8.2358402971216353</v>
      </c>
      <c r="I9" s="12">
        <v>95.7</v>
      </c>
      <c r="J9" s="13">
        <f t="shared" si="3"/>
        <v>8.8857938718662961</v>
      </c>
      <c r="K9" s="13">
        <f>662/1000</f>
        <v>0.66200000000000003</v>
      </c>
      <c r="L9" s="13">
        <f>K9/K$18</f>
        <v>0.33266331658291459</v>
      </c>
      <c r="M9" s="13">
        <f>1630/1000</f>
        <v>1.63</v>
      </c>
      <c r="N9" s="13">
        <f>M9/M$18</f>
        <v>0.81909547738693467</v>
      </c>
    </row>
    <row r="10" spans="1:14" ht="29" x14ac:dyDescent="0.35">
      <c r="A10" s="10">
        <v>4</v>
      </c>
      <c r="B10" s="11" t="s">
        <v>22</v>
      </c>
      <c r="C10" s="48">
        <v>2.3759999999999999</v>
      </c>
      <c r="D10" s="49">
        <f t="shared" si="0"/>
        <v>7.2218844984802438E-2</v>
      </c>
      <c r="E10" s="48">
        <v>2.3759999999999999</v>
      </c>
      <c r="F10" s="49">
        <f t="shared" si="1"/>
        <v>7.2218844984802438E-2</v>
      </c>
      <c r="G10" s="21">
        <v>3.4649999999999999</v>
      </c>
      <c r="H10" s="22">
        <f t="shared" si="2"/>
        <v>0.32172701949860727</v>
      </c>
      <c r="I10" s="21">
        <v>4.1020000000000003</v>
      </c>
      <c r="J10" s="22">
        <f t="shared" si="3"/>
        <v>0.38087279480037145</v>
      </c>
      <c r="K10" s="52" t="e">
        <v>#N/A</v>
      </c>
      <c r="L10" s="52" t="e">
        <v>#N/A</v>
      </c>
      <c r="M10" s="52" t="e">
        <v>#N/A</v>
      </c>
      <c r="N10" s="52" t="e">
        <v>#N/A</v>
      </c>
    </row>
    <row r="11" spans="1:14" ht="29" x14ac:dyDescent="0.35">
      <c r="A11" s="6">
        <v>5</v>
      </c>
      <c r="B11" s="7" t="s">
        <v>26</v>
      </c>
      <c r="C11" s="12">
        <v>0.11</v>
      </c>
      <c r="D11" s="13">
        <f t="shared" si="0"/>
        <v>3.3434650455927053E-3</v>
      </c>
      <c r="E11" s="12">
        <v>0.11</v>
      </c>
      <c r="F11" s="13">
        <f t="shared" si="1"/>
        <v>3.3434650455927053E-3</v>
      </c>
      <c r="G11" s="12">
        <v>3</v>
      </c>
      <c r="H11" s="13">
        <f t="shared" si="2"/>
        <v>0.2785515320334262</v>
      </c>
      <c r="I11" s="12">
        <v>3.2</v>
      </c>
      <c r="J11" s="13">
        <f t="shared" si="3"/>
        <v>0.29712163416898796</v>
      </c>
      <c r="K11" s="13" t="e">
        <v>#N/A</v>
      </c>
      <c r="L11" s="13" t="e">
        <v>#N/A</v>
      </c>
      <c r="M11" s="13" t="e">
        <v>#N/A</v>
      </c>
      <c r="N11" s="13" t="e">
        <v>#N/A</v>
      </c>
    </row>
    <row r="12" spans="1:14" ht="43.5" x14ac:dyDescent="0.35">
      <c r="A12" s="10">
        <v>6</v>
      </c>
      <c r="B12" s="11" t="s">
        <v>58</v>
      </c>
      <c r="C12" s="48">
        <f>16.291</f>
        <v>16.291</v>
      </c>
      <c r="D12" s="49">
        <f t="shared" si="0"/>
        <v>0.49516717325227966</v>
      </c>
      <c r="E12" s="48">
        <v>46.545000000000002</v>
      </c>
      <c r="F12" s="49">
        <f t="shared" si="1"/>
        <v>1.4147416413373861</v>
      </c>
      <c r="G12" s="21" t="e">
        <v>#N/A</v>
      </c>
      <c r="H12" s="22" t="e">
        <f t="shared" si="2"/>
        <v>#N/A</v>
      </c>
      <c r="I12" s="21" t="e">
        <v>#N/A</v>
      </c>
      <c r="J12" s="22" t="e">
        <f t="shared" si="3"/>
        <v>#N/A</v>
      </c>
      <c r="K12" s="52" t="e">
        <v>#N/A</v>
      </c>
      <c r="L12" s="52" t="e">
        <v>#N/A</v>
      </c>
      <c r="M12" s="52" t="e">
        <v>#N/A</v>
      </c>
      <c r="N12" s="52" t="e">
        <v>#N/A</v>
      </c>
    </row>
    <row r="13" spans="1:14" ht="44" thickBot="1" x14ac:dyDescent="0.4">
      <c r="A13" s="8">
        <v>7</v>
      </c>
      <c r="B13" s="9" t="s">
        <v>33</v>
      </c>
      <c r="C13" s="14">
        <v>1.5489999999999999</v>
      </c>
      <c r="D13" s="15">
        <f t="shared" si="0"/>
        <v>4.7082066869300915E-2</v>
      </c>
      <c r="E13" s="14">
        <v>1.5489999999999999</v>
      </c>
      <c r="F13" s="15">
        <f t="shared" si="1"/>
        <v>4.7082066869300915E-2</v>
      </c>
      <c r="G13" s="14">
        <v>0.218</v>
      </c>
      <c r="H13" s="15">
        <f t="shared" si="2"/>
        <v>2.0241411327762304E-2</v>
      </c>
      <c r="I13" s="14">
        <v>0.218</v>
      </c>
      <c r="J13" s="15">
        <f t="shared" si="3"/>
        <v>2.0241411327762304E-2</v>
      </c>
      <c r="K13" s="15" t="e">
        <v>#N/A</v>
      </c>
      <c r="L13" s="15" t="e">
        <v>#N/A</v>
      </c>
      <c r="M13" s="15" t="e">
        <v>#N/A</v>
      </c>
      <c r="N13" s="15" t="e">
        <v>#N/A</v>
      </c>
    </row>
    <row r="14" spans="1:14" ht="15" thickBot="1" x14ac:dyDescent="0.4">
      <c r="A14" s="20" t="s">
        <v>38</v>
      </c>
      <c r="B14" s="20" t="s">
        <v>38</v>
      </c>
      <c r="C14" s="50">
        <v>8.9600000000000009</v>
      </c>
      <c r="D14" s="51">
        <f t="shared" si="0"/>
        <v>0.27234042553191495</v>
      </c>
      <c r="E14" s="50">
        <v>37.002000000000002</v>
      </c>
      <c r="F14" s="51">
        <f t="shared" si="1"/>
        <v>1.12468085106383</v>
      </c>
      <c r="G14" s="23">
        <f>4.412+4.6</f>
        <v>9.0120000000000005</v>
      </c>
      <c r="H14" s="24">
        <f t="shared" si="2"/>
        <v>0.83676880222841232</v>
      </c>
      <c r="I14" s="23">
        <f>4.412+4.6</f>
        <v>9.0120000000000005</v>
      </c>
      <c r="J14" s="24">
        <f t="shared" si="3"/>
        <v>0.83676880222841232</v>
      </c>
      <c r="K14" s="53">
        <v>0</v>
      </c>
      <c r="L14" s="53">
        <f>K14/K$18</f>
        <v>0</v>
      </c>
      <c r="M14" s="53">
        <f>159/1000</f>
        <v>0.159</v>
      </c>
      <c r="N14" s="53">
        <f>M14/M$18</f>
        <v>7.9899497487437188E-2</v>
      </c>
    </row>
    <row r="15" spans="1:14" x14ac:dyDescent="0.35">
      <c r="C15" s="16"/>
      <c r="D15" s="16"/>
      <c r="E15" s="16"/>
      <c r="F15" s="16"/>
      <c r="G15" s="16"/>
      <c r="H15" s="16"/>
      <c r="I15" s="16"/>
      <c r="J15" s="16"/>
    </row>
    <row r="16" spans="1:14" x14ac:dyDescent="0.35">
      <c r="B16" s="2" t="s">
        <v>59</v>
      </c>
      <c r="C16" s="17" cm="1">
        <f t="array" ref="C16">SUM(_xlfn.IFNA(C7:C14,0))</f>
        <v>61.186999999999998</v>
      </c>
      <c r="D16" s="17" cm="1">
        <f t="array" ref="D16">SUM(_xlfn.IFNA(D7:D14,0))</f>
        <v>1.8597872340425532</v>
      </c>
      <c r="E16" s="17" cm="1">
        <f t="array" ref="E16">SUM(_xlfn.IFNA(E7:E14,0))</f>
        <v>120.51300000000001</v>
      </c>
      <c r="F16" s="17" cm="1">
        <f t="array" ref="F16">SUM(_xlfn.IFNA(F7:F14,0))</f>
        <v>3.6630091185410336</v>
      </c>
      <c r="G16" s="17" cm="1">
        <f t="array" ref="G16">SUM(_xlfn.IFNA(G7:G14,0))</f>
        <v>104.48771000000001</v>
      </c>
      <c r="H16" s="17" cm="1">
        <f t="array" ref="H16">SUM(_xlfn.IFNA(H7:H14,0))</f>
        <v>9.7017372330547804</v>
      </c>
      <c r="I16" s="17" cm="1">
        <f t="array" ref="I16">SUM(_xlfn.IFNA(I7:I14,0))</f>
        <v>112.32471000000001</v>
      </c>
      <c r="J16" s="17" cm="1">
        <f t="array" ref="J16">SUM(_xlfn.IFNA(J7:J14,0))</f>
        <v>10.429406685236769</v>
      </c>
      <c r="K16" s="34" cm="1">
        <f t="array" ref="K16">SUM(_xlfn.IFNA(K7:K14,0))</f>
        <v>1.478</v>
      </c>
      <c r="L16" s="34" cm="1">
        <f t="array" ref="L16">SUM(_xlfn.IFNA(L7:L14,0))</f>
        <v>0.74271356783919595</v>
      </c>
      <c r="M16" s="34" cm="1">
        <f t="array" ref="M16">SUM(_xlfn.IFNA(M7:M14,0))</f>
        <v>3.0129999999999999</v>
      </c>
      <c r="N16" s="34" cm="1">
        <f t="array" ref="N16">SUM(_xlfn.IFNA(N7:N14,0))</f>
        <v>1.5140703517587939</v>
      </c>
    </row>
    <row r="17" spans="2:19" x14ac:dyDescent="0.35">
      <c r="B17" t="s">
        <v>60</v>
      </c>
      <c r="C17" s="16"/>
      <c r="D17" s="16"/>
      <c r="E17" s="16"/>
      <c r="F17" s="16"/>
      <c r="G17" s="16">
        <v>7.68</v>
      </c>
      <c r="H17" s="16"/>
      <c r="I17" s="16">
        <v>7.68</v>
      </c>
      <c r="J17" s="16"/>
      <c r="K17" s="31">
        <v>1.23</v>
      </c>
      <c r="L17" s="31">
        <v>1.23</v>
      </c>
      <c r="M17" s="31">
        <v>1.23</v>
      </c>
      <c r="N17" s="31">
        <v>1.23</v>
      </c>
    </row>
    <row r="18" spans="2:19" x14ac:dyDescent="0.35">
      <c r="B18" s="2" t="s">
        <v>61</v>
      </c>
      <c r="C18" s="17">
        <v>32.9</v>
      </c>
      <c r="D18" s="17">
        <f>C18/$C$18</f>
        <v>1</v>
      </c>
      <c r="E18" s="17">
        <v>32.9</v>
      </c>
      <c r="F18" s="17">
        <f>E18/$C$18</f>
        <v>1</v>
      </c>
      <c r="G18" s="17">
        <v>10.77</v>
      </c>
      <c r="H18" s="17">
        <f>G18/$G$18</f>
        <v>1</v>
      </c>
      <c r="I18" s="17">
        <v>10.77</v>
      </c>
      <c r="J18" s="17">
        <f>I18/$G$18</f>
        <v>1</v>
      </c>
      <c r="K18" s="34">
        <v>1.99</v>
      </c>
      <c r="L18" s="34">
        <v>1</v>
      </c>
      <c r="M18" s="34">
        <v>1.99</v>
      </c>
      <c r="N18" s="34">
        <v>1</v>
      </c>
    </row>
    <row r="19" spans="2:19" x14ac:dyDescent="0.35">
      <c r="B19" s="2" t="s">
        <v>62</v>
      </c>
      <c r="C19" s="17">
        <f>C16/C18</f>
        <v>1.8597872340425532</v>
      </c>
      <c r="D19" s="17"/>
      <c r="E19" s="17">
        <f>E16/E18</f>
        <v>3.6630091185410336</v>
      </c>
      <c r="F19" s="17"/>
      <c r="G19" s="17">
        <f>G16/G18</f>
        <v>9.7017372330547822</v>
      </c>
      <c r="H19" s="17"/>
      <c r="I19" s="17">
        <f>I16/I18</f>
        <v>10.429406685236771</v>
      </c>
      <c r="J19" s="17"/>
      <c r="K19" s="17">
        <f>K16/K18</f>
        <v>0.74271356783919595</v>
      </c>
      <c r="M19" s="17">
        <f>M16/M18</f>
        <v>1.5140703517587939</v>
      </c>
    </row>
    <row r="20" spans="2:19" x14ac:dyDescent="0.35">
      <c r="R20" s="4"/>
    </row>
    <row r="22" spans="2:19" x14ac:dyDescent="0.35">
      <c r="S22" s="37"/>
    </row>
    <row r="23" spans="2:19" x14ac:dyDescent="0.35">
      <c r="B23" s="65" t="s">
        <v>63</v>
      </c>
      <c r="C23" s="66"/>
      <c r="D23" s="67"/>
      <c r="H23"/>
      <c r="O23" s="37"/>
    </row>
    <row r="24" spans="2:19" x14ac:dyDescent="0.35">
      <c r="B24" s="43"/>
      <c r="D24" s="57" t="s">
        <v>64</v>
      </c>
      <c r="H24"/>
      <c r="O24" s="38"/>
    </row>
    <row r="25" spans="2:19" x14ac:dyDescent="0.35">
      <c r="B25" s="29" t="s">
        <v>65</v>
      </c>
      <c r="C25" s="30" t="s">
        <v>66</v>
      </c>
      <c r="D25" s="58" t="s">
        <v>67</v>
      </c>
      <c r="H25"/>
      <c r="O25" s="38"/>
    </row>
    <row r="26" spans="2:19" x14ac:dyDescent="0.35">
      <c r="B26" s="25">
        <v>1</v>
      </c>
      <c r="C26" s="26" t="s">
        <v>68</v>
      </c>
      <c r="D26" s="60">
        <f t="shared" ref="D26:D56" si="4">_xlfn.IFNA(INDEX($C$7:$AI$14,MATCH($B26,$A$7:$A$14,0),MATCH($C26&amp;"*"&amp;D$25&amp;"*"&amp;D$24&amp;"*",$C$6:$AI$6,0)),"")</f>
        <v>9.316109422492401E-2</v>
      </c>
      <c r="H26"/>
      <c r="O26" s="38"/>
    </row>
    <row r="27" spans="2:19" x14ac:dyDescent="0.35">
      <c r="B27" s="25">
        <v>1</v>
      </c>
      <c r="C27" s="26" t="s">
        <v>69</v>
      </c>
      <c r="D27" s="59">
        <f t="shared" si="4"/>
        <v>8.6081708449396461E-3</v>
      </c>
      <c r="H27"/>
      <c r="O27" s="38"/>
    </row>
    <row r="28" spans="2:19" x14ac:dyDescent="0.35">
      <c r="B28" s="25">
        <v>1</v>
      </c>
      <c r="C28" s="26" t="s">
        <v>70</v>
      </c>
      <c r="D28" s="59">
        <f t="shared" si="4"/>
        <v>0.30150753768844218</v>
      </c>
      <c r="H28"/>
      <c r="O28" s="38"/>
    </row>
    <row r="29" spans="2:19" x14ac:dyDescent="0.35">
      <c r="B29" s="25"/>
      <c r="C29" s="26"/>
      <c r="D29" s="59" t="str">
        <f t="shared" si="4"/>
        <v/>
      </c>
      <c r="H29"/>
      <c r="O29" s="38"/>
    </row>
    <row r="30" spans="2:19" x14ac:dyDescent="0.35">
      <c r="B30" s="25">
        <v>2</v>
      </c>
      <c r="C30" s="26" t="s">
        <v>68</v>
      </c>
      <c r="D30" s="59">
        <f t="shared" si="4"/>
        <v>0.56516717325227972</v>
      </c>
      <c r="H30"/>
      <c r="O30" s="38"/>
    </row>
    <row r="31" spans="2:19" x14ac:dyDescent="0.35">
      <c r="B31" s="25">
        <v>2</v>
      </c>
      <c r="C31" s="56" t="s">
        <v>69</v>
      </c>
      <c r="D31" s="59" t="str">
        <f t="shared" si="4"/>
        <v/>
      </c>
      <c r="H31"/>
      <c r="O31" s="38"/>
    </row>
    <row r="32" spans="2:19" x14ac:dyDescent="0.35">
      <c r="B32" s="25">
        <v>2</v>
      </c>
      <c r="C32" s="26" t="s">
        <v>70</v>
      </c>
      <c r="D32" s="59">
        <f t="shared" si="4"/>
        <v>0.31356783919597991</v>
      </c>
      <c r="H32"/>
      <c r="O32" s="38"/>
    </row>
    <row r="33" spans="2:15" x14ac:dyDescent="0.35">
      <c r="B33" s="25"/>
      <c r="C33" s="26"/>
      <c r="D33" s="59" t="str">
        <f t="shared" si="4"/>
        <v/>
      </c>
      <c r="H33"/>
      <c r="O33" s="38"/>
    </row>
    <row r="34" spans="2:15" x14ac:dyDescent="0.35">
      <c r="B34" s="25">
        <v>3</v>
      </c>
      <c r="C34" s="26" t="s">
        <v>68</v>
      </c>
      <c r="D34" s="59">
        <f t="shared" si="4"/>
        <v>0.34261398176291796</v>
      </c>
      <c r="H34"/>
      <c r="O34" s="38"/>
    </row>
    <row r="35" spans="2:15" x14ac:dyDescent="0.35">
      <c r="B35" s="25">
        <v>3</v>
      </c>
      <c r="C35" s="26" t="s">
        <v>69</v>
      </c>
      <c r="D35" s="59">
        <f t="shared" si="4"/>
        <v>8.8857938718662961</v>
      </c>
      <c r="H35"/>
      <c r="O35" s="38"/>
    </row>
    <row r="36" spans="2:15" x14ac:dyDescent="0.35">
      <c r="B36" s="25">
        <v>3</v>
      </c>
      <c r="C36" s="26" t="s">
        <v>70</v>
      </c>
      <c r="D36" s="59">
        <f t="shared" si="4"/>
        <v>0.81909547738693467</v>
      </c>
      <c r="H36"/>
      <c r="O36" s="38"/>
    </row>
    <row r="37" spans="2:15" x14ac:dyDescent="0.35">
      <c r="B37" s="25"/>
      <c r="C37" s="26"/>
      <c r="D37" s="59" t="str">
        <f t="shared" si="4"/>
        <v/>
      </c>
      <c r="H37"/>
      <c r="O37" s="38"/>
    </row>
    <row r="38" spans="2:15" x14ac:dyDescent="0.35">
      <c r="B38" s="25">
        <v>4</v>
      </c>
      <c r="C38" s="26" t="s">
        <v>68</v>
      </c>
      <c r="D38" s="59">
        <f t="shared" si="4"/>
        <v>7.2218844984802438E-2</v>
      </c>
      <c r="H38"/>
      <c r="O38" s="38"/>
    </row>
    <row r="39" spans="2:15" x14ac:dyDescent="0.35">
      <c r="B39" s="25">
        <v>4</v>
      </c>
      <c r="C39" s="26" t="s">
        <v>69</v>
      </c>
      <c r="D39" s="59">
        <f t="shared" si="4"/>
        <v>0.38087279480037145</v>
      </c>
      <c r="H39"/>
      <c r="O39" s="38"/>
    </row>
    <row r="40" spans="2:15" x14ac:dyDescent="0.35">
      <c r="B40" s="25">
        <v>4</v>
      </c>
      <c r="C40" s="56" t="s">
        <v>70</v>
      </c>
      <c r="D40" s="59" t="str">
        <f t="shared" si="4"/>
        <v/>
      </c>
      <c r="H40"/>
      <c r="O40" s="38"/>
    </row>
    <row r="41" spans="2:15" x14ac:dyDescent="0.35">
      <c r="B41" s="25"/>
      <c r="C41" s="26"/>
      <c r="D41" s="59" t="str">
        <f t="shared" si="4"/>
        <v/>
      </c>
      <c r="H41"/>
      <c r="O41" s="38"/>
    </row>
    <row r="42" spans="2:15" x14ac:dyDescent="0.35">
      <c r="B42" s="25">
        <v>5</v>
      </c>
      <c r="C42" s="26" t="s">
        <v>68</v>
      </c>
      <c r="D42" s="59">
        <f t="shared" si="4"/>
        <v>3.3434650455927053E-3</v>
      </c>
      <c r="H42"/>
      <c r="O42" s="38"/>
    </row>
    <row r="43" spans="2:15" x14ac:dyDescent="0.35">
      <c r="B43" s="25">
        <v>5</v>
      </c>
      <c r="C43" s="26" t="s">
        <v>69</v>
      </c>
      <c r="D43" s="59">
        <f t="shared" si="4"/>
        <v>0.29712163416898796</v>
      </c>
      <c r="H43"/>
      <c r="O43" s="38"/>
    </row>
    <row r="44" spans="2:15" x14ac:dyDescent="0.35">
      <c r="B44" s="25">
        <v>5</v>
      </c>
      <c r="C44" s="26" t="s">
        <v>70</v>
      </c>
      <c r="D44" s="59" t="str">
        <f t="shared" si="4"/>
        <v/>
      </c>
      <c r="H44"/>
      <c r="O44" s="38"/>
    </row>
    <row r="45" spans="2:15" x14ac:dyDescent="0.35">
      <c r="B45" s="25"/>
      <c r="C45" s="26"/>
      <c r="D45" s="59" t="str">
        <f t="shared" si="4"/>
        <v/>
      </c>
      <c r="H45"/>
      <c r="O45" s="38"/>
    </row>
    <row r="46" spans="2:15" x14ac:dyDescent="0.35">
      <c r="B46" s="25">
        <v>6</v>
      </c>
      <c r="C46" s="26" t="s">
        <v>68</v>
      </c>
      <c r="D46" s="59">
        <f t="shared" si="4"/>
        <v>1.4147416413373861</v>
      </c>
      <c r="H46"/>
      <c r="O46" s="38"/>
    </row>
    <row r="47" spans="2:15" x14ac:dyDescent="0.35">
      <c r="B47" s="25">
        <v>6</v>
      </c>
      <c r="C47" s="26" t="s">
        <v>69</v>
      </c>
      <c r="D47" s="59" t="str">
        <f t="shared" si="4"/>
        <v/>
      </c>
      <c r="H47"/>
      <c r="O47" s="38"/>
    </row>
    <row r="48" spans="2:15" x14ac:dyDescent="0.35">
      <c r="B48" s="25">
        <v>6</v>
      </c>
      <c r="C48" s="26" t="s">
        <v>70</v>
      </c>
      <c r="D48" s="59" t="str">
        <f t="shared" si="4"/>
        <v/>
      </c>
      <c r="H48"/>
      <c r="O48" s="38"/>
    </row>
    <row r="49" spans="2:15" x14ac:dyDescent="0.35">
      <c r="B49" s="25"/>
      <c r="C49" s="26"/>
      <c r="D49" s="59" t="str">
        <f t="shared" si="4"/>
        <v/>
      </c>
      <c r="H49"/>
      <c r="O49" s="38"/>
    </row>
    <row r="50" spans="2:15" x14ac:dyDescent="0.35">
      <c r="B50" s="25">
        <v>7</v>
      </c>
      <c r="C50" s="26" t="s">
        <v>68</v>
      </c>
      <c r="D50" s="59">
        <f t="shared" si="4"/>
        <v>4.7082066869300915E-2</v>
      </c>
      <c r="H50"/>
    </row>
    <row r="51" spans="2:15" x14ac:dyDescent="0.35">
      <c r="B51" s="25">
        <v>7</v>
      </c>
      <c r="C51" s="26" t="s">
        <v>69</v>
      </c>
      <c r="D51" s="59">
        <f t="shared" si="4"/>
        <v>2.0241411327762304E-2</v>
      </c>
      <c r="H51"/>
    </row>
    <row r="52" spans="2:15" x14ac:dyDescent="0.35">
      <c r="B52" s="25">
        <v>7</v>
      </c>
      <c r="C52" s="26" t="s">
        <v>70</v>
      </c>
      <c r="D52" s="59" t="str">
        <f t="shared" si="4"/>
        <v/>
      </c>
      <c r="H52"/>
    </row>
    <row r="53" spans="2:15" x14ac:dyDescent="0.35">
      <c r="B53" s="25"/>
      <c r="C53" s="26"/>
      <c r="D53" s="59" t="str">
        <f t="shared" si="4"/>
        <v/>
      </c>
      <c r="H53"/>
    </row>
    <row r="54" spans="2:15" x14ac:dyDescent="0.35">
      <c r="B54" s="25" t="s">
        <v>38</v>
      </c>
      <c r="C54" s="26" t="s">
        <v>68</v>
      </c>
      <c r="D54" s="59">
        <f t="shared" si="4"/>
        <v>1.12468085106383</v>
      </c>
      <c r="H54"/>
    </row>
    <row r="55" spans="2:15" x14ac:dyDescent="0.35">
      <c r="B55" s="25" t="s">
        <v>38</v>
      </c>
      <c r="C55" s="26" t="s">
        <v>69</v>
      </c>
      <c r="D55" s="59">
        <f t="shared" si="4"/>
        <v>0.83676880222841232</v>
      </c>
      <c r="H55"/>
    </row>
    <row r="56" spans="2:15" x14ac:dyDescent="0.35">
      <c r="B56" s="27" t="s">
        <v>38</v>
      </c>
      <c r="C56" s="28" t="s">
        <v>70</v>
      </c>
      <c r="D56" s="61">
        <f t="shared" si="4"/>
        <v>7.9899497487437188E-2</v>
      </c>
      <c r="H56"/>
    </row>
    <row r="57" spans="2:15" x14ac:dyDescent="0.35">
      <c r="F57" s="4"/>
      <c r="H57"/>
    </row>
    <row r="58" spans="2:15" x14ac:dyDescent="0.35">
      <c r="F58" s="4"/>
      <c r="H58"/>
    </row>
    <row r="59" spans="2:15" x14ac:dyDescent="0.35">
      <c r="F59" s="4"/>
      <c r="H59"/>
    </row>
    <row r="60" spans="2:15" x14ac:dyDescent="0.35">
      <c r="F60" s="4"/>
      <c r="H60"/>
    </row>
    <row r="61" spans="2:15" x14ac:dyDescent="0.35">
      <c r="F61" s="4"/>
      <c r="H61"/>
    </row>
    <row r="62" spans="2:15" x14ac:dyDescent="0.35">
      <c r="F62" s="4"/>
      <c r="H62"/>
    </row>
    <row r="63" spans="2:15" x14ac:dyDescent="0.35">
      <c r="F63" s="4"/>
      <c r="H63"/>
    </row>
    <row r="64" spans="2:15" x14ac:dyDescent="0.35">
      <c r="F64" s="4"/>
      <c r="H64"/>
    </row>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4BF95-E1A3-4CD4-87FA-61DE78A722B2}">
  <sheetPr>
    <tabColor rgb="FF37B3E5"/>
  </sheetPr>
  <dimension ref="A1:M22"/>
  <sheetViews>
    <sheetView zoomScale="80" zoomScaleNormal="80" workbookViewId="0">
      <pane xSplit="1" ySplit="4" topLeftCell="B12" activePane="bottomRight" state="frozen"/>
      <selection pane="topRight" activeCell="B1" sqref="B1"/>
      <selection pane="bottomLeft" activeCell="A5" sqref="A5"/>
      <selection pane="bottomRight" activeCell="C6" sqref="C6"/>
    </sheetView>
  </sheetViews>
  <sheetFormatPr defaultColWidth="9.1796875" defaultRowHeight="14.5" x14ac:dyDescent="0.35"/>
  <cols>
    <col min="1" max="1" width="4.1796875" style="39" bestFit="1" customWidth="1"/>
    <col min="2" max="2" width="25.7265625" style="39" customWidth="1"/>
    <col min="3" max="3" width="60.54296875" style="39" customWidth="1"/>
    <col min="4" max="6" width="30.7265625" style="39" customWidth="1"/>
    <col min="7" max="7" width="12.7265625" style="69" customWidth="1"/>
    <col min="8" max="8" width="15.7265625" style="69" customWidth="1"/>
    <col min="9" max="9" width="50" style="39" customWidth="1"/>
    <col min="10" max="10" width="46.54296875" style="39" customWidth="1"/>
    <col min="11" max="11" width="15.7265625" style="39" customWidth="1"/>
    <col min="12" max="12" width="43.1796875" style="39" customWidth="1"/>
    <col min="13" max="13" width="12.7265625" style="69" customWidth="1"/>
    <col min="14" max="16384" width="9.1796875" style="39"/>
  </cols>
  <sheetData>
    <row r="1" spans="1:13" x14ac:dyDescent="0.35">
      <c r="B1" s="69" t="s">
        <v>71</v>
      </c>
      <c r="C1" s="69"/>
    </row>
    <row r="2" spans="1:13" ht="15" thickBot="1" x14ac:dyDescent="0.4">
      <c r="A2" s="36"/>
      <c r="D2" s="69"/>
    </row>
    <row r="3" spans="1:13" ht="16" x14ac:dyDescent="0.4">
      <c r="A3" s="251" t="s">
        <v>72</v>
      </c>
      <c r="B3" s="241" t="s">
        <v>73</v>
      </c>
      <c r="C3" s="242"/>
      <c r="D3" s="242"/>
      <c r="E3" s="242"/>
      <c r="F3" s="242"/>
      <c r="G3" s="243"/>
      <c r="H3" s="241" t="s">
        <v>74</v>
      </c>
      <c r="I3" s="242"/>
      <c r="J3" s="242"/>
      <c r="K3" s="242"/>
      <c r="L3" s="242"/>
      <c r="M3" s="243"/>
    </row>
    <row r="4" spans="1:13" ht="32" x14ac:dyDescent="0.4">
      <c r="A4" s="252"/>
      <c r="B4" s="92" t="s">
        <v>6</v>
      </c>
      <c r="C4" s="93" t="s">
        <v>7</v>
      </c>
      <c r="D4" s="93" t="s">
        <v>75</v>
      </c>
      <c r="E4" s="93" t="s">
        <v>76</v>
      </c>
      <c r="F4" s="93" t="s">
        <v>77</v>
      </c>
      <c r="G4" s="94" t="s">
        <v>78</v>
      </c>
      <c r="H4" s="92" t="s">
        <v>6</v>
      </c>
      <c r="I4" s="93" t="s">
        <v>7</v>
      </c>
      <c r="J4" s="93" t="s">
        <v>75</v>
      </c>
      <c r="K4" s="93" t="s">
        <v>76</v>
      </c>
      <c r="L4" s="93" t="s">
        <v>77</v>
      </c>
      <c r="M4" s="94" t="s">
        <v>78</v>
      </c>
    </row>
    <row r="5" spans="1:13" ht="58" x14ac:dyDescent="0.35">
      <c r="A5" s="90">
        <v>1</v>
      </c>
      <c r="B5" s="78" t="s">
        <v>79</v>
      </c>
      <c r="C5" s="70" t="s">
        <v>80</v>
      </c>
      <c r="D5" s="70" t="s">
        <v>81</v>
      </c>
      <c r="E5" s="70"/>
      <c r="F5" s="70" t="s">
        <v>82</v>
      </c>
      <c r="G5" s="188" t="s">
        <v>83</v>
      </c>
      <c r="H5" s="78" t="s">
        <v>84</v>
      </c>
      <c r="I5" s="70" t="s">
        <v>85</v>
      </c>
      <c r="J5" s="70" t="s">
        <v>86</v>
      </c>
      <c r="K5" s="70"/>
      <c r="L5" s="70"/>
      <c r="M5" s="188" t="s">
        <v>87</v>
      </c>
    </row>
    <row r="6" spans="1:13" ht="87" x14ac:dyDescent="0.35">
      <c r="A6" s="247">
        <v>2</v>
      </c>
      <c r="B6" s="79" t="s">
        <v>88</v>
      </c>
      <c r="C6" s="72" t="s">
        <v>89</v>
      </c>
      <c r="D6" s="72" t="s">
        <v>90</v>
      </c>
      <c r="E6" s="146" t="s">
        <v>91</v>
      </c>
      <c r="F6" s="248" t="s">
        <v>92</v>
      </c>
      <c r="G6" s="249" t="s">
        <v>93</v>
      </c>
      <c r="H6" s="250" t="s">
        <v>94</v>
      </c>
      <c r="I6" s="248" t="s">
        <v>95</v>
      </c>
      <c r="J6" s="248" t="s">
        <v>96</v>
      </c>
      <c r="K6" s="248"/>
      <c r="L6" s="248" t="s">
        <v>97</v>
      </c>
      <c r="M6" s="249" t="s">
        <v>98</v>
      </c>
    </row>
    <row r="7" spans="1:13" ht="58" x14ac:dyDescent="0.35">
      <c r="A7" s="247"/>
      <c r="B7" s="79" t="s">
        <v>99</v>
      </c>
      <c r="C7" s="72" t="s">
        <v>100</v>
      </c>
      <c r="D7" s="72" t="s">
        <v>101</v>
      </c>
      <c r="E7" s="146" t="s">
        <v>102</v>
      </c>
      <c r="F7" s="248"/>
      <c r="G7" s="249"/>
      <c r="H7" s="250"/>
      <c r="I7" s="248"/>
      <c r="J7" s="248"/>
      <c r="K7" s="248"/>
      <c r="L7" s="248"/>
      <c r="M7" s="249"/>
    </row>
    <row r="8" spans="1:13" ht="101.5" x14ac:dyDescent="0.35">
      <c r="A8" s="90">
        <v>3</v>
      </c>
      <c r="B8" s="80" t="s">
        <v>103</v>
      </c>
      <c r="C8" s="70" t="s">
        <v>104</v>
      </c>
      <c r="D8" s="70" t="s">
        <v>105</v>
      </c>
      <c r="E8" s="70" t="s">
        <v>106</v>
      </c>
      <c r="F8" s="70" t="s">
        <v>107</v>
      </c>
      <c r="G8" s="188" t="s">
        <v>83</v>
      </c>
      <c r="H8" s="78" t="s">
        <v>108</v>
      </c>
      <c r="I8" s="70" t="s">
        <v>109</v>
      </c>
      <c r="J8" s="70" t="s">
        <v>110</v>
      </c>
      <c r="K8" s="70"/>
      <c r="L8" s="70" t="s">
        <v>111</v>
      </c>
      <c r="M8" s="188" t="s">
        <v>87</v>
      </c>
    </row>
    <row r="9" spans="1:13" ht="58" x14ac:dyDescent="0.35">
      <c r="A9" s="77">
        <v>4</v>
      </c>
      <c r="B9" s="79" t="s">
        <v>112</v>
      </c>
      <c r="C9" s="72" t="s">
        <v>113</v>
      </c>
      <c r="D9" s="72" t="s">
        <v>114</v>
      </c>
      <c r="E9" s="72" t="s">
        <v>115</v>
      </c>
      <c r="F9" s="72" t="s">
        <v>116</v>
      </c>
      <c r="G9" s="190" t="s">
        <v>83</v>
      </c>
      <c r="H9" s="79" t="s">
        <v>117</v>
      </c>
      <c r="I9" s="72" t="s">
        <v>118</v>
      </c>
      <c r="J9" s="72" t="s">
        <v>119</v>
      </c>
      <c r="K9" s="72"/>
      <c r="L9" s="72"/>
      <c r="M9" s="190" t="s">
        <v>87</v>
      </c>
    </row>
    <row r="10" spans="1:13" ht="101.5" x14ac:dyDescent="0.35">
      <c r="A10" s="90">
        <v>5</v>
      </c>
      <c r="B10" s="78" t="s">
        <v>120</v>
      </c>
      <c r="C10" s="70"/>
      <c r="D10" s="70" t="s">
        <v>121</v>
      </c>
      <c r="E10" s="70"/>
      <c r="F10" s="70" t="s">
        <v>122</v>
      </c>
      <c r="G10" s="188" t="s">
        <v>123</v>
      </c>
      <c r="H10" s="78" t="s">
        <v>124</v>
      </c>
      <c r="I10" s="70" t="s">
        <v>125</v>
      </c>
      <c r="J10" s="70" t="s">
        <v>126</v>
      </c>
      <c r="K10" s="70"/>
      <c r="L10" s="226" t="s">
        <v>127</v>
      </c>
      <c r="M10" s="188" t="s">
        <v>87</v>
      </c>
    </row>
    <row r="11" spans="1:13" ht="145" x14ac:dyDescent="0.35">
      <c r="A11" s="77">
        <v>6</v>
      </c>
      <c r="B11" s="79" t="s">
        <v>128</v>
      </c>
      <c r="C11" s="72"/>
      <c r="D11" s="72"/>
      <c r="E11" s="72"/>
      <c r="F11" s="72"/>
      <c r="G11" s="190" t="s">
        <v>128</v>
      </c>
      <c r="H11" s="79" t="s">
        <v>129</v>
      </c>
      <c r="I11" s="72" t="s">
        <v>130</v>
      </c>
      <c r="J11" s="72" t="s">
        <v>131</v>
      </c>
      <c r="K11" s="72"/>
      <c r="L11" s="200" t="s">
        <v>132</v>
      </c>
      <c r="M11" s="190" t="s">
        <v>98</v>
      </c>
    </row>
    <row r="12" spans="1:13" ht="116.5" thickBot="1" x14ac:dyDescent="0.4">
      <c r="A12" s="91">
        <v>7</v>
      </c>
      <c r="B12" s="83" t="s">
        <v>112</v>
      </c>
      <c r="C12" s="84" t="s">
        <v>133</v>
      </c>
      <c r="D12" s="84" t="s">
        <v>134</v>
      </c>
      <c r="E12" s="84" t="s">
        <v>135</v>
      </c>
      <c r="F12" s="84"/>
      <c r="G12" s="191" t="s">
        <v>83</v>
      </c>
      <c r="H12" s="83" t="s">
        <v>136</v>
      </c>
      <c r="I12" s="84" t="s">
        <v>137</v>
      </c>
      <c r="J12" s="84" t="s">
        <v>138</v>
      </c>
      <c r="K12" s="84"/>
      <c r="L12" s="84"/>
      <c r="M12" s="191" t="s">
        <v>87</v>
      </c>
    </row>
    <row r="13" spans="1:13" ht="58" x14ac:dyDescent="0.35">
      <c r="A13" s="244" t="s">
        <v>38</v>
      </c>
      <c r="B13" s="86" t="s">
        <v>139</v>
      </c>
      <c r="C13" s="87" t="s">
        <v>140</v>
      </c>
      <c r="D13" s="87" t="s">
        <v>141</v>
      </c>
      <c r="E13" s="87" t="s">
        <v>141</v>
      </c>
      <c r="F13" s="87" t="s">
        <v>142</v>
      </c>
      <c r="G13" s="202" t="s">
        <v>143</v>
      </c>
      <c r="H13" s="86"/>
      <c r="I13" s="87"/>
      <c r="J13" s="87"/>
      <c r="K13" s="87"/>
      <c r="L13" s="87"/>
      <c r="M13" s="227"/>
    </row>
    <row r="14" spans="1:13" ht="58" x14ac:dyDescent="0.35">
      <c r="A14" s="245"/>
      <c r="B14" s="79" t="s">
        <v>144</v>
      </c>
      <c r="C14" s="72" t="s">
        <v>145</v>
      </c>
      <c r="D14" s="72" t="s">
        <v>141</v>
      </c>
      <c r="E14" s="72" t="s">
        <v>141</v>
      </c>
      <c r="F14" s="72" t="s">
        <v>146</v>
      </c>
      <c r="G14" s="190" t="s">
        <v>143</v>
      </c>
      <c r="H14" s="228"/>
      <c r="I14" s="225"/>
      <c r="J14" s="225"/>
      <c r="K14" s="225"/>
      <c r="L14" s="225"/>
      <c r="M14" s="229"/>
    </row>
    <row r="15" spans="1:13" ht="102" thickBot="1" x14ac:dyDescent="0.4">
      <c r="A15" s="246"/>
      <c r="B15" s="81" t="s">
        <v>147</v>
      </c>
      <c r="C15" s="82" t="s">
        <v>148</v>
      </c>
      <c r="D15" s="82" t="s">
        <v>141</v>
      </c>
      <c r="E15" s="82" t="s">
        <v>141</v>
      </c>
      <c r="F15" s="82" t="s">
        <v>149</v>
      </c>
      <c r="G15" s="230" t="s">
        <v>143</v>
      </c>
      <c r="H15" s="81"/>
      <c r="I15" s="82"/>
      <c r="J15" s="82"/>
      <c r="K15" s="82"/>
      <c r="L15" s="82"/>
      <c r="M15" s="231"/>
    </row>
    <row r="17" spans="1:4" ht="18.5" x14ac:dyDescent="0.45">
      <c r="A17" s="194" t="s">
        <v>39</v>
      </c>
    </row>
    <row r="18" spans="1:4" x14ac:dyDescent="0.35">
      <c r="A18" s="36" t="s">
        <v>150</v>
      </c>
      <c r="B18" s="39" t="s">
        <v>151</v>
      </c>
      <c r="D18" s="195" t="s">
        <v>152</v>
      </c>
    </row>
    <row r="19" spans="1:4" x14ac:dyDescent="0.35">
      <c r="A19" s="36" t="s">
        <v>153</v>
      </c>
      <c r="B19" s="39" t="s">
        <v>154</v>
      </c>
      <c r="D19" s="195" t="s">
        <v>155</v>
      </c>
    </row>
    <row r="20" spans="1:4" x14ac:dyDescent="0.35">
      <c r="A20" s="36" t="s">
        <v>156</v>
      </c>
      <c r="B20" s="39" t="s">
        <v>157</v>
      </c>
      <c r="D20" s="195" t="s">
        <v>158</v>
      </c>
    </row>
    <row r="21" spans="1:4" x14ac:dyDescent="0.35">
      <c r="A21" s="36" t="s">
        <v>159</v>
      </c>
      <c r="B21" s="39" t="s">
        <v>160</v>
      </c>
      <c r="D21" s="195" t="s">
        <v>161</v>
      </c>
    </row>
    <row r="22" spans="1:4" x14ac:dyDescent="0.35">
      <c r="A22" s="36" t="s">
        <v>162</v>
      </c>
      <c r="B22" s="39" t="s">
        <v>163</v>
      </c>
    </row>
  </sheetData>
  <mergeCells count="13">
    <mergeCell ref="B3:G3"/>
    <mergeCell ref="H3:M3"/>
    <mergeCell ref="A13:A15"/>
    <mergeCell ref="A6:A7"/>
    <mergeCell ref="F6:F7"/>
    <mergeCell ref="G6:G7"/>
    <mergeCell ref="H6:H7"/>
    <mergeCell ref="I6:I7"/>
    <mergeCell ref="J6:J7"/>
    <mergeCell ref="K6:K7"/>
    <mergeCell ref="L6:L7"/>
    <mergeCell ref="M6:M7"/>
    <mergeCell ref="A3:A4"/>
  </mergeCells>
  <phoneticPr fontId="19" type="noConversion"/>
  <hyperlinks>
    <hyperlink ref="D18" r:id="rId1" xr:uid="{303C6C1C-AA1E-4086-B68D-06BBBA100945}"/>
    <hyperlink ref="D19" r:id="rId2" xr:uid="{7AE5C9FE-8618-498A-894D-BC5EBDCFAA1A}"/>
    <hyperlink ref="D21" r:id="rId3" xr:uid="{BC11A255-00D9-4F7D-967F-5630CC244944}"/>
    <hyperlink ref="D20" r:id="rId4" xr:uid="{E22C5656-B3F3-48A2-A157-0A78B42F25FB}"/>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38EB-175F-47F8-A764-51E0804B2DE1}">
  <sheetPr>
    <tabColor rgb="FFDC8902"/>
  </sheetPr>
  <dimension ref="A1:M18"/>
  <sheetViews>
    <sheetView zoomScale="80" zoomScaleNormal="80" workbookViewId="0">
      <pane xSplit="1" ySplit="4" topLeftCell="B10" activePane="bottomRight" state="frozen"/>
      <selection pane="topRight" activeCell="B1" sqref="B1"/>
      <selection pane="bottomLeft" activeCell="A5" sqref="A5"/>
      <selection pane="bottomRight" activeCell="D5" sqref="D5:D6"/>
    </sheetView>
  </sheetViews>
  <sheetFormatPr defaultColWidth="9.1796875" defaultRowHeight="14.5" x14ac:dyDescent="0.35"/>
  <cols>
    <col min="1" max="1" width="4.1796875" style="39" bestFit="1" customWidth="1"/>
    <col min="2" max="2" width="25.7265625" style="39" customWidth="1"/>
    <col min="3" max="3" width="40.7265625" style="39" customWidth="1"/>
    <col min="4" max="5" width="20.7265625" style="39" customWidth="1"/>
    <col min="6" max="6" width="24.54296875" style="39" customWidth="1"/>
    <col min="7" max="7" width="15.7265625" style="69" customWidth="1"/>
    <col min="8" max="8" width="25.7265625" style="39" customWidth="1"/>
    <col min="9" max="10" width="40.7265625" style="39" customWidth="1"/>
    <col min="11" max="11" width="26.453125" style="39" customWidth="1"/>
    <col min="12" max="12" width="25.7265625" style="39" customWidth="1"/>
    <col min="13" max="13" width="15.7265625" style="69" customWidth="1"/>
    <col min="14" max="16384" width="9.1796875" style="39"/>
  </cols>
  <sheetData>
    <row r="1" spans="1:13" x14ac:dyDescent="0.35">
      <c r="B1" s="69" t="s">
        <v>164</v>
      </c>
      <c r="C1" s="69"/>
    </row>
    <row r="2" spans="1:13" ht="15" thickBot="1" x14ac:dyDescent="0.4">
      <c r="A2" s="36"/>
      <c r="D2" s="69"/>
    </row>
    <row r="3" spans="1:13" ht="16" x14ac:dyDescent="0.4">
      <c r="A3" s="256" t="s">
        <v>72</v>
      </c>
      <c r="B3" s="253" t="s">
        <v>165</v>
      </c>
      <c r="C3" s="254"/>
      <c r="D3" s="254"/>
      <c r="E3" s="254"/>
      <c r="F3" s="254"/>
      <c r="G3" s="255"/>
      <c r="H3" s="253" t="s">
        <v>166</v>
      </c>
      <c r="I3" s="254"/>
      <c r="J3" s="254"/>
      <c r="K3" s="254"/>
      <c r="L3" s="254"/>
      <c r="M3" s="255"/>
    </row>
    <row r="4" spans="1:13" ht="32" x14ac:dyDescent="0.4">
      <c r="A4" s="257"/>
      <c r="B4" s="100" t="s">
        <v>6</v>
      </c>
      <c r="C4" s="99" t="s">
        <v>7</v>
      </c>
      <c r="D4" s="99" t="s">
        <v>75</v>
      </c>
      <c r="E4" s="99" t="s">
        <v>76</v>
      </c>
      <c r="F4" s="99" t="s">
        <v>77</v>
      </c>
      <c r="G4" s="101" t="s">
        <v>78</v>
      </c>
      <c r="H4" s="100" t="s">
        <v>6</v>
      </c>
      <c r="I4" s="99" t="s">
        <v>7</v>
      </c>
      <c r="J4" s="99" t="s">
        <v>75</v>
      </c>
      <c r="K4" s="99" t="s">
        <v>76</v>
      </c>
      <c r="L4" s="99" t="s">
        <v>77</v>
      </c>
      <c r="M4" s="101" t="s">
        <v>78</v>
      </c>
    </row>
    <row r="5" spans="1:13" ht="174" customHeight="1" x14ac:dyDescent="0.35">
      <c r="A5" s="262">
        <v>1</v>
      </c>
      <c r="B5" s="78" t="s">
        <v>167</v>
      </c>
      <c r="C5" s="70" t="s">
        <v>168</v>
      </c>
      <c r="D5" s="258" t="s">
        <v>169</v>
      </c>
      <c r="E5" s="258" t="s">
        <v>170</v>
      </c>
      <c r="F5" s="258" t="s">
        <v>171</v>
      </c>
      <c r="G5" s="260" t="s">
        <v>83</v>
      </c>
      <c r="H5" s="264" t="s">
        <v>172</v>
      </c>
      <c r="I5" s="258" t="s">
        <v>173</v>
      </c>
      <c r="J5" s="258" t="s">
        <v>174</v>
      </c>
      <c r="K5" s="258" t="s">
        <v>175</v>
      </c>
      <c r="L5" s="258" t="s">
        <v>176</v>
      </c>
      <c r="M5" s="260" t="s">
        <v>177</v>
      </c>
    </row>
    <row r="6" spans="1:13" ht="43.5" x14ac:dyDescent="0.35">
      <c r="A6" s="263"/>
      <c r="B6" s="78" t="s">
        <v>178</v>
      </c>
      <c r="C6" s="70" t="s">
        <v>179</v>
      </c>
      <c r="D6" s="259"/>
      <c r="E6" s="259"/>
      <c r="F6" s="259"/>
      <c r="G6" s="261"/>
      <c r="H6" s="265"/>
      <c r="I6" s="259"/>
      <c r="J6" s="259"/>
      <c r="K6" s="259"/>
      <c r="L6" s="259"/>
      <c r="M6" s="261"/>
    </row>
    <row r="7" spans="1:13" ht="116" x14ac:dyDescent="0.35">
      <c r="A7" s="113">
        <v>2</v>
      </c>
      <c r="B7" s="79" t="s">
        <v>128</v>
      </c>
      <c r="C7" s="72"/>
      <c r="D7" s="72"/>
      <c r="E7" s="72"/>
      <c r="F7" s="72"/>
      <c r="G7" s="190" t="s">
        <v>128</v>
      </c>
      <c r="H7" s="79" t="s">
        <v>180</v>
      </c>
      <c r="I7" s="72" t="s">
        <v>181</v>
      </c>
      <c r="J7" s="72" t="s">
        <v>182</v>
      </c>
      <c r="K7" s="72" t="s">
        <v>183</v>
      </c>
      <c r="L7" s="72" t="s">
        <v>184</v>
      </c>
      <c r="M7" s="190" t="s">
        <v>185</v>
      </c>
    </row>
    <row r="8" spans="1:13" ht="145" x14ac:dyDescent="0.35">
      <c r="A8" s="112">
        <v>3</v>
      </c>
      <c r="B8" s="80" t="s">
        <v>186</v>
      </c>
      <c r="C8" s="70" t="s">
        <v>187</v>
      </c>
      <c r="D8" s="70" t="s">
        <v>188</v>
      </c>
      <c r="E8" s="70"/>
      <c r="F8" s="70" t="s">
        <v>189</v>
      </c>
      <c r="G8" s="188" t="s">
        <v>93</v>
      </c>
      <c r="H8" s="78" t="s">
        <v>18</v>
      </c>
      <c r="I8" s="70" t="s">
        <v>190</v>
      </c>
      <c r="J8" s="70" t="s">
        <v>191</v>
      </c>
      <c r="K8" s="224" t="s">
        <v>192</v>
      </c>
      <c r="L8" s="70"/>
      <c r="M8" s="188" t="s">
        <v>185</v>
      </c>
    </row>
    <row r="9" spans="1:13" ht="145" x14ac:dyDescent="0.35">
      <c r="A9" s="113">
        <v>4</v>
      </c>
      <c r="B9" s="79" t="s">
        <v>186</v>
      </c>
      <c r="C9" s="72" t="s">
        <v>187</v>
      </c>
      <c r="D9" s="72" t="s">
        <v>188</v>
      </c>
      <c r="E9" s="72"/>
      <c r="F9" s="72" t="s">
        <v>189</v>
      </c>
      <c r="G9" s="190" t="s">
        <v>93</v>
      </c>
      <c r="H9" s="79" t="s">
        <v>22</v>
      </c>
      <c r="I9" s="72" t="s">
        <v>193</v>
      </c>
      <c r="J9" s="72" t="s">
        <v>194</v>
      </c>
      <c r="K9" s="225" t="s">
        <v>192</v>
      </c>
      <c r="L9" s="72"/>
      <c r="M9" s="190" t="s">
        <v>185</v>
      </c>
    </row>
    <row r="10" spans="1:13" ht="72.5" x14ac:dyDescent="0.35">
      <c r="A10" s="112">
        <v>5</v>
      </c>
      <c r="B10" s="78" t="s">
        <v>128</v>
      </c>
      <c r="C10" s="70"/>
      <c r="D10" s="70"/>
      <c r="E10" s="70"/>
      <c r="F10" s="70"/>
      <c r="G10" s="188" t="s">
        <v>128</v>
      </c>
      <c r="H10" s="78" t="s">
        <v>26</v>
      </c>
      <c r="I10" s="70" t="s">
        <v>195</v>
      </c>
      <c r="J10" s="70" t="s">
        <v>196</v>
      </c>
      <c r="K10" s="224" t="s">
        <v>192</v>
      </c>
      <c r="L10" s="70"/>
      <c r="M10" s="188" t="s">
        <v>185</v>
      </c>
    </row>
    <row r="11" spans="1:13" ht="130.5" x14ac:dyDescent="0.35">
      <c r="A11" s="113">
        <v>6</v>
      </c>
      <c r="B11" s="79" t="s">
        <v>128</v>
      </c>
      <c r="C11" s="72"/>
      <c r="D11" s="72"/>
      <c r="E11" s="72"/>
      <c r="F11" s="72"/>
      <c r="G11" s="190" t="s">
        <v>128</v>
      </c>
      <c r="H11" s="79" t="s">
        <v>29</v>
      </c>
      <c r="I11" s="72" t="s">
        <v>197</v>
      </c>
      <c r="J11" s="72" t="s">
        <v>198</v>
      </c>
      <c r="K11" s="72" t="s">
        <v>199</v>
      </c>
      <c r="L11" s="72" t="s">
        <v>200</v>
      </c>
      <c r="M11" s="190" t="s">
        <v>177</v>
      </c>
    </row>
    <row r="12" spans="1:13" ht="44" thickBot="1" x14ac:dyDescent="0.4">
      <c r="A12" s="114">
        <v>7</v>
      </c>
      <c r="B12" s="83" t="s">
        <v>128</v>
      </c>
      <c r="C12" s="84"/>
      <c r="D12" s="84"/>
      <c r="E12" s="84"/>
      <c r="F12" s="84"/>
      <c r="G12" s="191" t="s">
        <v>128</v>
      </c>
      <c r="H12" s="83" t="s">
        <v>33</v>
      </c>
      <c r="I12" s="84" t="s">
        <v>201</v>
      </c>
      <c r="J12" s="84" t="s">
        <v>202</v>
      </c>
      <c r="K12" s="70" t="s">
        <v>203</v>
      </c>
      <c r="L12" s="84" t="s">
        <v>204</v>
      </c>
      <c r="M12" s="191" t="s">
        <v>177</v>
      </c>
    </row>
    <row r="13" spans="1:13" ht="33" customHeight="1" thickBot="1" x14ac:dyDescent="0.4">
      <c r="A13" s="115" t="s">
        <v>38</v>
      </c>
      <c r="B13" s="117"/>
      <c r="C13" s="109"/>
      <c r="D13" s="109"/>
      <c r="E13" s="109"/>
      <c r="F13" s="109"/>
      <c r="G13" s="192"/>
      <c r="H13" s="193"/>
      <c r="I13" s="109"/>
      <c r="J13" s="109"/>
      <c r="K13" s="109"/>
      <c r="L13" s="109"/>
      <c r="M13" s="192"/>
    </row>
    <row r="15" spans="1:13" ht="18.5" x14ac:dyDescent="0.45">
      <c r="A15" s="194" t="s">
        <v>39</v>
      </c>
    </row>
    <row r="16" spans="1:13" x14ac:dyDescent="0.35">
      <c r="A16" s="36" t="s">
        <v>150</v>
      </c>
      <c r="B16" s="39" t="s">
        <v>205</v>
      </c>
      <c r="D16" s="195" t="s">
        <v>206</v>
      </c>
    </row>
    <row r="17" spans="1:4" x14ac:dyDescent="0.35">
      <c r="A17" s="36" t="s">
        <v>153</v>
      </c>
      <c r="B17" s="39" t="s">
        <v>207</v>
      </c>
      <c r="D17" s="195" t="s">
        <v>208</v>
      </c>
    </row>
    <row r="18" spans="1:4" x14ac:dyDescent="0.35">
      <c r="A18" s="36" t="s">
        <v>156</v>
      </c>
      <c r="B18" s="39" t="s">
        <v>209</v>
      </c>
    </row>
  </sheetData>
  <mergeCells count="14">
    <mergeCell ref="B3:G3"/>
    <mergeCell ref="H3:M3"/>
    <mergeCell ref="A3:A4"/>
    <mergeCell ref="D5:D6"/>
    <mergeCell ref="E5:E6"/>
    <mergeCell ref="F5:F6"/>
    <mergeCell ref="G5:G6"/>
    <mergeCell ref="A5:A6"/>
    <mergeCell ref="H5:H6"/>
    <mergeCell ref="I5:I6"/>
    <mergeCell ref="J5:J6"/>
    <mergeCell ref="K5:K6"/>
    <mergeCell ref="L5:L6"/>
    <mergeCell ref="M5:M6"/>
  </mergeCells>
  <hyperlinks>
    <hyperlink ref="D16" r:id="rId1" xr:uid="{1CC1E25B-86F0-4A93-AA14-BAB7E142A617}"/>
    <hyperlink ref="D17" r:id="rId2" xr:uid="{773022B0-C77B-4D89-8ADD-FF7021EC2D9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859B-97BB-4980-97D4-9325411C6243}">
  <sheetPr>
    <tabColor rgb="FF549436"/>
  </sheetPr>
  <dimension ref="A1:M19"/>
  <sheetViews>
    <sheetView zoomScale="80" zoomScaleNormal="80" workbookViewId="0">
      <pane xSplit="1" ySplit="4" topLeftCell="B11" activePane="bottomRight" state="frozen"/>
      <selection pane="topRight" activeCell="B1" sqref="B1"/>
      <selection pane="bottomLeft" activeCell="A5" sqref="A5"/>
      <selection pane="bottomRight" activeCell="B19" sqref="B19"/>
    </sheetView>
  </sheetViews>
  <sheetFormatPr defaultColWidth="9.1796875" defaultRowHeight="14.5" x14ac:dyDescent="0.35"/>
  <cols>
    <col min="1" max="1" width="4.1796875" style="39" bestFit="1" customWidth="1"/>
    <col min="2" max="2" width="15.7265625" style="39" customWidth="1"/>
    <col min="3" max="3" width="29.54296875" style="39" customWidth="1"/>
    <col min="4" max="4" width="37.1796875" style="39" customWidth="1"/>
    <col min="5" max="5" width="28.26953125" style="39" customWidth="1"/>
    <col min="6" max="6" width="32.26953125" style="39" customWidth="1"/>
    <col min="7" max="7" width="22.81640625" style="69" customWidth="1"/>
    <col min="8" max="8" width="25.7265625" style="69" customWidth="1"/>
    <col min="9" max="9" width="62.26953125" style="39" customWidth="1"/>
    <col min="10" max="10" width="40.7265625" style="39" customWidth="1"/>
    <col min="11" max="11" width="15.7265625" style="39" customWidth="1"/>
    <col min="12" max="12" width="35.7265625" style="39" customWidth="1"/>
    <col min="13" max="13" width="15.7265625" style="69" customWidth="1"/>
    <col min="14" max="16384" width="9.1796875" style="39"/>
  </cols>
  <sheetData>
    <row r="1" spans="1:13" x14ac:dyDescent="0.35">
      <c r="B1" s="69" t="s">
        <v>164</v>
      </c>
      <c r="C1" s="69"/>
    </row>
    <row r="2" spans="1:13" s="69" customFormat="1" ht="15" thickBot="1" x14ac:dyDescent="0.4">
      <c r="A2" s="222"/>
    </row>
    <row r="3" spans="1:13" s="69" customFormat="1" ht="16" x14ac:dyDescent="0.4">
      <c r="A3" s="269" t="s">
        <v>72</v>
      </c>
      <c r="B3" s="266" t="s">
        <v>210</v>
      </c>
      <c r="C3" s="267"/>
      <c r="D3" s="267"/>
      <c r="E3" s="267"/>
      <c r="F3" s="267"/>
      <c r="G3" s="268"/>
      <c r="H3" s="266" t="s">
        <v>211</v>
      </c>
      <c r="I3" s="267"/>
      <c r="J3" s="267"/>
      <c r="K3" s="267"/>
      <c r="L3" s="267"/>
      <c r="M3" s="268"/>
    </row>
    <row r="4" spans="1:13" s="69" customFormat="1" ht="32" x14ac:dyDescent="0.4">
      <c r="A4" s="270"/>
      <c r="B4" s="106" t="s">
        <v>6</v>
      </c>
      <c r="C4" s="105" t="s">
        <v>7</v>
      </c>
      <c r="D4" s="105" t="s">
        <v>75</v>
      </c>
      <c r="E4" s="105" t="s">
        <v>76</v>
      </c>
      <c r="F4" s="105" t="s">
        <v>77</v>
      </c>
      <c r="G4" s="107" t="s">
        <v>78</v>
      </c>
      <c r="H4" s="106" t="s">
        <v>6</v>
      </c>
      <c r="I4" s="105" t="s">
        <v>7</v>
      </c>
      <c r="J4" s="105" t="s">
        <v>75</v>
      </c>
      <c r="K4" s="105" t="s">
        <v>76</v>
      </c>
      <c r="L4" s="105" t="s">
        <v>77</v>
      </c>
      <c r="M4" s="107" t="s">
        <v>78</v>
      </c>
    </row>
    <row r="5" spans="1:13" ht="165" customHeight="1" x14ac:dyDescent="0.35">
      <c r="A5" s="262">
        <v>1</v>
      </c>
      <c r="B5" s="78" t="s">
        <v>212</v>
      </c>
      <c r="C5" s="70" t="s">
        <v>213</v>
      </c>
      <c r="D5" s="258" t="s">
        <v>214</v>
      </c>
      <c r="E5" s="258" t="s">
        <v>215</v>
      </c>
      <c r="F5" s="70" t="s">
        <v>216</v>
      </c>
      <c r="G5" s="260" t="s">
        <v>217</v>
      </c>
      <c r="H5" s="264" t="s">
        <v>218</v>
      </c>
      <c r="I5" s="258" t="s">
        <v>219</v>
      </c>
      <c r="J5" s="258" t="s">
        <v>220</v>
      </c>
      <c r="K5" s="258" t="s">
        <v>221</v>
      </c>
      <c r="L5" s="258" t="s">
        <v>222</v>
      </c>
      <c r="M5" s="260" t="s">
        <v>223</v>
      </c>
    </row>
    <row r="6" spans="1:13" ht="87" x14ac:dyDescent="0.35">
      <c r="A6" s="263"/>
      <c r="B6" s="78" t="s">
        <v>224</v>
      </c>
      <c r="C6" s="70" t="s">
        <v>225</v>
      </c>
      <c r="D6" s="259"/>
      <c r="E6" s="259"/>
      <c r="F6" s="70" t="s">
        <v>226</v>
      </c>
      <c r="G6" s="261"/>
      <c r="H6" s="265"/>
      <c r="I6" s="259"/>
      <c r="J6" s="259"/>
      <c r="K6" s="259"/>
      <c r="L6" s="259"/>
      <c r="M6" s="261"/>
    </row>
    <row r="7" spans="1:13" ht="101.5" x14ac:dyDescent="0.35">
      <c r="A7" s="132">
        <v>2</v>
      </c>
      <c r="B7" s="79" t="s">
        <v>227</v>
      </c>
      <c r="C7" s="72" t="s">
        <v>228</v>
      </c>
      <c r="D7" s="72" t="s">
        <v>229</v>
      </c>
      <c r="E7" s="72"/>
      <c r="F7" s="72" t="s">
        <v>230</v>
      </c>
      <c r="G7" s="190" t="s">
        <v>231</v>
      </c>
      <c r="H7" s="79" t="s">
        <v>232</v>
      </c>
      <c r="I7" s="72" t="s">
        <v>233</v>
      </c>
      <c r="J7" s="72"/>
      <c r="K7" s="72" t="s">
        <v>234</v>
      </c>
      <c r="L7" s="72" t="s">
        <v>235</v>
      </c>
      <c r="M7" s="190" t="s">
        <v>223</v>
      </c>
    </row>
    <row r="8" spans="1:13" ht="101.5" x14ac:dyDescent="0.35">
      <c r="A8" s="131">
        <v>3</v>
      </c>
      <c r="B8" s="80" t="s">
        <v>236</v>
      </c>
      <c r="C8" s="70" t="s">
        <v>237</v>
      </c>
      <c r="D8" s="70" t="s">
        <v>238</v>
      </c>
      <c r="E8" s="70" t="s">
        <v>239</v>
      </c>
      <c r="F8" s="70" t="s">
        <v>240</v>
      </c>
      <c r="G8" s="188" t="s">
        <v>83</v>
      </c>
      <c r="H8" s="78" t="s">
        <v>18</v>
      </c>
      <c r="I8" s="70" t="s">
        <v>241</v>
      </c>
      <c r="J8" s="70" t="s">
        <v>242</v>
      </c>
      <c r="K8" s="70" t="s">
        <v>243</v>
      </c>
      <c r="L8" s="70" t="s">
        <v>244</v>
      </c>
      <c r="M8" s="188" t="s">
        <v>93</v>
      </c>
    </row>
    <row r="9" spans="1:13" ht="72.5" x14ac:dyDescent="0.35">
      <c r="A9" s="132">
        <v>4</v>
      </c>
      <c r="B9" s="79" t="s">
        <v>128</v>
      </c>
      <c r="C9" s="72"/>
      <c r="D9" s="72"/>
      <c r="E9" s="72"/>
      <c r="F9" s="72"/>
      <c r="G9" s="190" t="s">
        <v>128</v>
      </c>
      <c r="H9" s="79" t="s">
        <v>22</v>
      </c>
      <c r="I9" s="72" t="s">
        <v>245</v>
      </c>
      <c r="J9" s="72" t="s">
        <v>242</v>
      </c>
      <c r="K9" s="72" t="s">
        <v>243</v>
      </c>
      <c r="L9" s="72" t="s">
        <v>246</v>
      </c>
      <c r="M9" s="190" t="s">
        <v>93</v>
      </c>
    </row>
    <row r="10" spans="1:13" ht="58" x14ac:dyDescent="0.35">
      <c r="A10" s="131">
        <v>5</v>
      </c>
      <c r="B10" s="78" t="s">
        <v>128</v>
      </c>
      <c r="C10" s="70"/>
      <c r="D10" s="70"/>
      <c r="E10" s="70"/>
      <c r="F10" s="70"/>
      <c r="G10" s="188" t="s">
        <v>128</v>
      </c>
      <c r="H10" s="78" t="s">
        <v>26</v>
      </c>
      <c r="I10" s="70" t="s">
        <v>247</v>
      </c>
      <c r="J10" s="70" t="s">
        <v>248</v>
      </c>
      <c r="K10" s="70" t="s">
        <v>243</v>
      </c>
      <c r="L10" s="70" t="s">
        <v>249</v>
      </c>
      <c r="M10" s="188" t="s">
        <v>93</v>
      </c>
    </row>
    <row r="11" spans="1:13" ht="116" x14ac:dyDescent="0.35">
      <c r="A11" s="132">
        <v>6</v>
      </c>
      <c r="B11" s="79" t="s">
        <v>128</v>
      </c>
      <c r="C11" s="72"/>
      <c r="D11" s="72"/>
      <c r="E11" s="72"/>
      <c r="F11" s="72"/>
      <c r="G11" s="190" t="s">
        <v>128</v>
      </c>
      <c r="H11" s="79" t="s">
        <v>29</v>
      </c>
      <c r="I11" s="72" t="s">
        <v>250</v>
      </c>
      <c r="J11" s="72"/>
      <c r="K11" s="72"/>
      <c r="L11" s="72" t="s">
        <v>251</v>
      </c>
      <c r="M11" s="190" t="s">
        <v>93</v>
      </c>
    </row>
    <row r="12" spans="1:13" ht="73" thickBot="1" x14ac:dyDescent="0.4">
      <c r="A12" s="116">
        <v>7</v>
      </c>
      <c r="B12" s="83" t="s">
        <v>128</v>
      </c>
      <c r="C12" s="84"/>
      <c r="D12" s="84"/>
      <c r="E12" s="84"/>
      <c r="F12" s="84"/>
      <c r="G12" s="191" t="s">
        <v>128</v>
      </c>
      <c r="H12" s="83" t="s">
        <v>33</v>
      </c>
      <c r="I12" s="84" t="s">
        <v>252</v>
      </c>
      <c r="J12" s="84"/>
      <c r="K12" s="84" t="s">
        <v>253</v>
      </c>
      <c r="L12" s="84" t="s">
        <v>254</v>
      </c>
      <c r="M12" s="191" t="s">
        <v>223</v>
      </c>
    </row>
    <row r="13" spans="1:13" ht="102" thickBot="1" x14ac:dyDescent="0.4">
      <c r="A13" s="115" t="s">
        <v>38</v>
      </c>
      <c r="B13" s="117" t="s">
        <v>255</v>
      </c>
      <c r="C13" s="109" t="s">
        <v>256</v>
      </c>
      <c r="D13" s="109" t="s">
        <v>257</v>
      </c>
      <c r="E13" s="109" t="s">
        <v>258</v>
      </c>
      <c r="F13" s="109" t="s">
        <v>259</v>
      </c>
      <c r="G13" s="223" t="s">
        <v>143</v>
      </c>
      <c r="H13" s="117"/>
      <c r="I13" s="109"/>
      <c r="J13" s="109"/>
      <c r="K13" s="109"/>
      <c r="L13" s="109"/>
      <c r="M13" s="192"/>
    </row>
    <row r="15" spans="1:13" ht="18.5" x14ac:dyDescent="0.45">
      <c r="A15" s="194" t="s">
        <v>39</v>
      </c>
    </row>
    <row r="16" spans="1:13" x14ac:dyDescent="0.35">
      <c r="A16" s="36" t="s">
        <v>150</v>
      </c>
      <c r="B16" s="42" t="s">
        <v>260</v>
      </c>
      <c r="D16" s="195" t="s">
        <v>261</v>
      </c>
    </row>
    <row r="17" spans="1:4" x14ac:dyDescent="0.35">
      <c r="A17" s="36" t="s">
        <v>153</v>
      </c>
      <c r="B17" s="39" t="s">
        <v>262</v>
      </c>
      <c r="D17" s="195" t="s">
        <v>263</v>
      </c>
    </row>
    <row r="18" spans="1:4" x14ac:dyDescent="0.35">
      <c r="A18" s="36" t="s">
        <v>156</v>
      </c>
      <c r="B18" s="39" t="s">
        <v>264</v>
      </c>
      <c r="D18" s="195" t="s">
        <v>265</v>
      </c>
    </row>
    <row r="19" spans="1:4" x14ac:dyDescent="0.35">
      <c r="A19" s="36" t="s">
        <v>159</v>
      </c>
      <c r="B19" s="39" t="s">
        <v>266</v>
      </c>
    </row>
  </sheetData>
  <mergeCells count="13">
    <mergeCell ref="B3:G3"/>
    <mergeCell ref="H3:M3"/>
    <mergeCell ref="A3:A4"/>
    <mergeCell ref="A5:A6"/>
    <mergeCell ref="D5:D6"/>
    <mergeCell ref="E5:E6"/>
    <mergeCell ref="G5:G6"/>
    <mergeCell ref="H5:H6"/>
    <mergeCell ref="I5:I6"/>
    <mergeCell ref="J5:J6"/>
    <mergeCell ref="K5:K6"/>
    <mergeCell ref="L5:L6"/>
    <mergeCell ref="M5:M6"/>
  </mergeCells>
  <hyperlinks>
    <hyperlink ref="D16" r:id="rId1" xr:uid="{BA10CC43-6A96-4C31-81D1-86F9E3C168FE}"/>
    <hyperlink ref="D18" r:id="rId2" xr:uid="{921504D3-85E7-4598-A7DC-A253B37CADB4}"/>
    <hyperlink ref="D17" r:id="rId3" xr:uid="{B96C855F-15DF-411B-9998-7BB0B90A203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EB69-38EE-413D-BA46-392C725B89E1}">
  <sheetPr>
    <tabColor rgb="FFED5131"/>
  </sheetPr>
  <dimension ref="A1:G19"/>
  <sheetViews>
    <sheetView zoomScale="80" zoomScaleNormal="80" workbookViewId="0">
      <pane xSplit="1" ySplit="4" topLeftCell="B5" activePane="bottomRight" state="frozen"/>
      <selection pane="topRight" activeCell="B1" sqref="B1"/>
      <selection pane="bottomLeft" activeCell="A5" sqref="A5"/>
      <selection pane="bottomRight" activeCell="B19" sqref="B19"/>
    </sheetView>
  </sheetViews>
  <sheetFormatPr defaultRowHeight="14.5" x14ac:dyDescent="0.35"/>
  <cols>
    <col min="1" max="1" width="4.1796875" bestFit="1" customWidth="1"/>
    <col min="2" max="2" width="25.7265625" customWidth="1"/>
    <col min="3" max="3" width="15.7265625" customWidth="1"/>
    <col min="4" max="4" width="45.7265625" customWidth="1"/>
    <col min="5" max="5" width="35.7265625" customWidth="1"/>
    <col min="6" max="6" width="45.7265625" customWidth="1"/>
    <col min="7" max="7" width="12.7265625" style="2" customWidth="1"/>
  </cols>
  <sheetData>
    <row r="1" spans="1:7" x14ac:dyDescent="0.35">
      <c r="B1" s="69" t="s">
        <v>267</v>
      </c>
      <c r="C1" s="177"/>
    </row>
    <row r="2" spans="1:7" ht="15" thickBot="1" x14ac:dyDescent="0.4">
      <c r="A2" s="1"/>
      <c r="D2" s="44"/>
      <c r="E2" s="45"/>
    </row>
    <row r="3" spans="1:7" s="39" customFormat="1" ht="16" x14ac:dyDescent="0.4">
      <c r="A3" s="274" t="s">
        <v>72</v>
      </c>
      <c r="B3" s="271" t="s">
        <v>268</v>
      </c>
      <c r="C3" s="272"/>
      <c r="D3" s="272"/>
      <c r="E3" s="272"/>
      <c r="F3" s="272"/>
      <c r="G3" s="273"/>
    </row>
    <row r="4" spans="1:7" ht="32" x14ac:dyDescent="0.4">
      <c r="A4" s="275"/>
      <c r="B4" s="216" t="s">
        <v>6</v>
      </c>
      <c r="C4" s="217" t="s">
        <v>7</v>
      </c>
      <c r="D4" s="217" t="s">
        <v>75</v>
      </c>
      <c r="E4" s="217" t="s">
        <v>76</v>
      </c>
      <c r="F4" s="217" t="s">
        <v>77</v>
      </c>
      <c r="G4" s="218" t="s">
        <v>78</v>
      </c>
    </row>
    <row r="5" spans="1:7" x14ac:dyDescent="0.35">
      <c r="A5" s="131">
        <v>1</v>
      </c>
      <c r="B5" s="150" t="s">
        <v>128</v>
      </c>
      <c r="C5" s="144"/>
      <c r="D5" s="144"/>
      <c r="E5" s="144"/>
      <c r="F5" s="144"/>
      <c r="G5" s="219" t="s">
        <v>128</v>
      </c>
    </row>
    <row r="6" spans="1:7" x14ac:dyDescent="0.35">
      <c r="A6" s="132">
        <v>2</v>
      </c>
      <c r="B6" s="151" t="s">
        <v>128</v>
      </c>
      <c r="C6" s="146"/>
      <c r="D6" s="146"/>
      <c r="E6" s="146"/>
      <c r="F6" s="146"/>
      <c r="G6" s="220" t="s">
        <v>128</v>
      </c>
    </row>
    <row r="7" spans="1:7" ht="69.75" customHeight="1" x14ac:dyDescent="0.35">
      <c r="A7" s="262">
        <v>3</v>
      </c>
      <c r="B7" s="152" t="s">
        <v>269</v>
      </c>
      <c r="C7" s="144"/>
      <c r="D7" s="144" t="s">
        <v>270</v>
      </c>
      <c r="E7" s="258" t="s">
        <v>271</v>
      </c>
      <c r="F7" s="276" t="s">
        <v>272</v>
      </c>
      <c r="G7" s="278" t="s">
        <v>83</v>
      </c>
    </row>
    <row r="8" spans="1:7" ht="83.25" customHeight="1" x14ac:dyDescent="0.35">
      <c r="A8" s="280"/>
      <c r="B8" s="152" t="s">
        <v>273</v>
      </c>
      <c r="C8" s="144"/>
      <c r="D8" s="144" t="s">
        <v>274</v>
      </c>
      <c r="E8" s="259"/>
      <c r="F8" s="277"/>
      <c r="G8" s="279"/>
    </row>
    <row r="9" spans="1:7" ht="87" x14ac:dyDescent="0.35">
      <c r="A9" s="132">
        <v>4</v>
      </c>
      <c r="B9" s="151" t="s">
        <v>128</v>
      </c>
      <c r="C9" s="146"/>
      <c r="D9" s="146"/>
      <c r="E9" s="146"/>
      <c r="F9" s="146" t="s">
        <v>275</v>
      </c>
      <c r="G9" s="220" t="s">
        <v>93</v>
      </c>
    </row>
    <row r="10" spans="1:7" ht="58" x14ac:dyDescent="0.35">
      <c r="A10" s="131">
        <v>5</v>
      </c>
      <c r="B10" s="150" t="s">
        <v>128</v>
      </c>
      <c r="C10" s="144"/>
      <c r="D10" s="144"/>
      <c r="E10" s="144"/>
      <c r="F10" s="144" t="s">
        <v>276</v>
      </c>
      <c r="G10" s="219" t="s">
        <v>93</v>
      </c>
    </row>
    <row r="11" spans="1:7" x14ac:dyDescent="0.35">
      <c r="A11" s="132">
        <v>6</v>
      </c>
      <c r="B11" s="151" t="s">
        <v>128</v>
      </c>
      <c r="C11" s="146"/>
      <c r="D11" s="146"/>
      <c r="E11" s="146"/>
      <c r="F11" s="146"/>
      <c r="G11" s="220" t="s">
        <v>128</v>
      </c>
    </row>
    <row r="12" spans="1:7" ht="15" thickBot="1" x14ac:dyDescent="0.4">
      <c r="A12" s="116">
        <v>7</v>
      </c>
      <c r="B12" s="153" t="s">
        <v>128</v>
      </c>
      <c r="C12" s="145"/>
      <c r="D12" s="145"/>
      <c r="E12" s="145"/>
      <c r="F12" s="145"/>
      <c r="G12" s="221" t="s">
        <v>128</v>
      </c>
    </row>
    <row r="13" spans="1:7" ht="38.5" customHeight="1" thickBot="1" x14ac:dyDescent="0.4">
      <c r="A13" s="115" t="s">
        <v>38</v>
      </c>
      <c r="B13" s="154"/>
      <c r="C13" s="147"/>
      <c r="D13" s="147"/>
      <c r="E13" s="147"/>
      <c r="F13" s="147"/>
      <c r="G13" s="199"/>
    </row>
    <row r="15" spans="1:7" ht="18.5" x14ac:dyDescent="0.45">
      <c r="A15" s="46" t="s">
        <v>39</v>
      </c>
    </row>
    <row r="16" spans="1:7" x14ac:dyDescent="0.35">
      <c r="A16" s="1" t="s">
        <v>150</v>
      </c>
      <c r="B16" t="s">
        <v>277</v>
      </c>
      <c r="C16" s="5"/>
      <c r="D16" s="5" t="s">
        <v>278</v>
      </c>
    </row>
    <row r="17" spans="1:4" x14ac:dyDescent="0.35">
      <c r="A17" s="1" t="s">
        <v>153</v>
      </c>
      <c r="B17" t="s">
        <v>279</v>
      </c>
      <c r="C17" s="5"/>
      <c r="D17" s="5" t="s">
        <v>280</v>
      </c>
    </row>
    <row r="18" spans="1:4" x14ac:dyDescent="0.35">
      <c r="A18" s="1" t="s">
        <v>156</v>
      </c>
      <c r="B18" t="s">
        <v>281</v>
      </c>
      <c r="C18" s="5"/>
      <c r="D18" s="5" t="s">
        <v>282</v>
      </c>
    </row>
    <row r="19" spans="1:4" x14ac:dyDescent="0.35">
      <c r="A19" s="1" t="s">
        <v>159</v>
      </c>
      <c r="B19" t="s">
        <v>283</v>
      </c>
    </row>
  </sheetData>
  <mergeCells count="6">
    <mergeCell ref="B3:G3"/>
    <mergeCell ref="A3:A4"/>
    <mergeCell ref="F7:F8"/>
    <mergeCell ref="G7:G8"/>
    <mergeCell ref="A7:A8"/>
    <mergeCell ref="E7:E8"/>
  </mergeCells>
  <hyperlinks>
    <hyperlink ref="D16" r:id="rId1" xr:uid="{1AED872F-127B-4A5F-B98E-DAE8B2EBA19B}"/>
    <hyperlink ref="D17" r:id="rId2" xr:uid="{1EFB51FF-2CA5-40E1-9670-3934112B8E1F}"/>
    <hyperlink ref="D18" r:id="rId3" xr:uid="{1EDC6209-A300-4440-8EDA-2F531EAAE29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37A8-21BC-4E97-88A3-8038D1E1A5C3}">
  <sheetPr>
    <tabColor rgb="FF96C93D"/>
  </sheetPr>
  <dimension ref="A1:M26"/>
  <sheetViews>
    <sheetView zoomScale="80" zoomScaleNormal="80" workbookViewId="0">
      <pane xSplit="1" ySplit="4" topLeftCell="B12" activePane="bottomRight" state="frozen"/>
      <selection pane="topRight" activeCell="B1" sqref="B1"/>
      <selection pane="bottomLeft" activeCell="A5" sqref="A5"/>
      <selection pane="bottomRight" activeCell="D18" sqref="D18"/>
    </sheetView>
  </sheetViews>
  <sheetFormatPr defaultColWidth="9.1796875" defaultRowHeight="14.5" x14ac:dyDescent="0.35"/>
  <cols>
    <col min="1" max="1" width="4.1796875" style="40" bestFit="1" customWidth="1"/>
    <col min="2" max="2" width="25.7265625" style="39" customWidth="1"/>
    <col min="3" max="3" width="35.7265625" style="39" customWidth="1"/>
    <col min="4" max="4" width="44.81640625" style="39" customWidth="1"/>
    <col min="5" max="5" width="44.453125" style="39" customWidth="1"/>
    <col min="6" max="6" width="35.7265625" style="39" customWidth="1"/>
    <col min="7" max="8" width="15.7265625" style="69" customWidth="1"/>
    <col min="9" max="9" width="30.7265625" style="39" customWidth="1"/>
    <col min="10" max="10" width="67.81640625" style="39" customWidth="1"/>
    <col min="11" max="11" width="15.7265625" style="39" customWidth="1"/>
    <col min="12" max="12" width="45.54296875" style="39" customWidth="1"/>
    <col min="13" max="13" width="15.7265625" style="69" customWidth="1"/>
    <col min="14" max="16384" width="9.1796875" style="39"/>
  </cols>
  <sheetData>
    <row r="1" spans="1:13" x14ac:dyDescent="0.35">
      <c r="B1" s="69" t="s">
        <v>164</v>
      </c>
      <c r="C1" s="69"/>
    </row>
    <row r="2" spans="1:13" ht="15" thickBot="1" x14ac:dyDescent="0.4">
      <c r="A2" s="47"/>
      <c r="D2" s="69"/>
    </row>
    <row r="3" spans="1:13" ht="16" x14ac:dyDescent="0.4">
      <c r="A3" s="288" t="s">
        <v>72</v>
      </c>
      <c r="B3" s="281" t="s">
        <v>284</v>
      </c>
      <c r="C3" s="282"/>
      <c r="D3" s="282"/>
      <c r="E3" s="282"/>
      <c r="F3" s="282"/>
      <c r="G3" s="283"/>
      <c r="H3" s="281" t="s">
        <v>285</v>
      </c>
      <c r="I3" s="282"/>
      <c r="J3" s="282"/>
      <c r="K3" s="282"/>
      <c r="L3" s="282"/>
      <c r="M3" s="283"/>
    </row>
    <row r="4" spans="1:13" ht="32" x14ac:dyDescent="0.4">
      <c r="A4" s="289"/>
      <c r="B4" s="155" t="s">
        <v>6</v>
      </c>
      <c r="C4" s="119" t="s">
        <v>7</v>
      </c>
      <c r="D4" s="119" t="s">
        <v>75</v>
      </c>
      <c r="E4" s="119" t="s">
        <v>76</v>
      </c>
      <c r="F4" s="119" t="s">
        <v>77</v>
      </c>
      <c r="G4" s="156" t="s">
        <v>78</v>
      </c>
      <c r="H4" s="155" t="s">
        <v>6</v>
      </c>
      <c r="I4" s="119" t="s">
        <v>7</v>
      </c>
      <c r="J4" s="119" t="s">
        <v>75</v>
      </c>
      <c r="K4" s="119" t="s">
        <v>76</v>
      </c>
      <c r="L4" s="119" t="s">
        <v>77</v>
      </c>
      <c r="M4" s="156" t="s">
        <v>78</v>
      </c>
    </row>
    <row r="5" spans="1:13" ht="116" x14ac:dyDescent="0.35">
      <c r="A5" s="131">
        <v>1</v>
      </c>
      <c r="B5" s="78" t="s">
        <v>286</v>
      </c>
      <c r="C5" s="70" t="s">
        <v>287</v>
      </c>
      <c r="D5" s="70" t="s">
        <v>288</v>
      </c>
      <c r="E5" s="70" t="s">
        <v>289</v>
      </c>
      <c r="F5" s="70" t="s">
        <v>290</v>
      </c>
      <c r="G5" s="188" t="s">
        <v>93</v>
      </c>
      <c r="H5" s="78" t="s">
        <v>291</v>
      </c>
      <c r="I5" s="70" t="s">
        <v>292</v>
      </c>
      <c r="K5" s="70" t="s">
        <v>293</v>
      </c>
      <c r="L5" s="70" t="s">
        <v>294</v>
      </c>
      <c r="M5" s="188" t="s">
        <v>185</v>
      </c>
    </row>
    <row r="6" spans="1:13" ht="116" x14ac:dyDescent="0.35">
      <c r="A6" s="132">
        <v>2</v>
      </c>
      <c r="B6" s="79" t="s">
        <v>128</v>
      </c>
      <c r="C6" s="72"/>
      <c r="D6" s="72"/>
      <c r="E6" s="72"/>
      <c r="F6" s="72"/>
      <c r="G6" s="190" t="s">
        <v>128</v>
      </c>
      <c r="H6" s="79" t="s">
        <v>295</v>
      </c>
      <c r="I6" s="200" t="s">
        <v>296</v>
      </c>
      <c r="J6" s="72" t="s">
        <v>297</v>
      </c>
      <c r="K6" s="72" t="s">
        <v>298</v>
      </c>
      <c r="L6" s="72" t="s">
        <v>299</v>
      </c>
      <c r="M6" s="190" t="s">
        <v>185</v>
      </c>
    </row>
    <row r="7" spans="1:13" ht="145" x14ac:dyDescent="0.35">
      <c r="A7" s="131">
        <v>3</v>
      </c>
      <c r="B7" s="80" t="s">
        <v>300</v>
      </c>
      <c r="C7" s="70" t="s">
        <v>301</v>
      </c>
      <c r="D7" s="70" t="s">
        <v>302</v>
      </c>
      <c r="E7" s="70" t="s">
        <v>303</v>
      </c>
      <c r="F7" s="70" t="s">
        <v>304</v>
      </c>
      <c r="G7" s="188" t="s">
        <v>83</v>
      </c>
      <c r="H7" s="78" t="s">
        <v>18</v>
      </c>
      <c r="I7" s="70" t="s">
        <v>305</v>
      </c>
      <c r="J7" s="70"/>
      <c r="K7" s="70" t="s">
        <v>306</v>
      </c>
      <c r="L7" s="70" t="s">
        <v>307</v>
      </c>
      <c r="M7" s="188" t="s">
        <v>83</v>
      </c>
    </row>
    <row r="8" spans="1:13" ht="159.5" x14ac:dyDescent="0.35">
      <c r="A8" s="132">
        <v>4</v>
      </c>
      <c r="B8" s="79" t="s">
        <v>308</v>
      </c>
      <c r="C8" s="72" t="s">
        <v>309</v>
      </c>
      <c r="D8" s="72" t="s">
        <v>310</v>
      </c>
      <c r="E8" s="72" t="s">
        <v>311</v>
      </c>
      <c r="F8" s="72" t="s">
        <v>312</v>
      </c>
      <c r="G8" s="190" t="s">
        <v>313</v>
      </c>
      <c r="H8" s="79" t="s">
        <v>314</v>
      </c>
      <c r="I8" s="72" t="s">
        <v>315</v>
      </c>
      <c r="J8" s="72"/>
      <c r="K8" s="72" t="s">
        <v>306</v>
      </c>
      <c r="L8" s="72" t="s">
        <v>316</v>
      </c>
      <c r="M8" s="190" t="s">
        <v>83</v>
      </c>
    </row>
    <row r="9" spans="1:13" ht="116" x14ac:dyDescent="0.35">
      <c r="A9" s="131">
        <v>5</v>
      </c>
      <c r="B9" s="78" t="s">
        <v>317</v>
      </c>
      <c r="C9" s="70" t="s">
        <v>318</v>
      </c>
      <c r="D9" s="70" t="s">
        <v>319</v>
      </c>
      <c r="E9" s="70" t="s">
        <v>320</v>
      </c>
      <c r="F9" s="70" t="s">
        <v>321</v>
      </c>
      <c r="G9" s="188" t="s">
        <v>83</v>
      </c>
      <c r="H9" s="78" t="s">
        <v>322</v>
      </c>
      <c r="I9" s="70" t="s">
        <v>323</v>
      </c>
      <c r="J9" s="70" t="s">
        <v>324</v>
      </c>
      <c r="K9" s="70" t="s">
        <v>293</v>
      </c>
      <c r="L9" s="70" t="s">
        <v>325</v>
      </c>
      <c r="M9" s="188" t="s">
        <v>83</v>
      </c>
    </row>
    <row r="10" spans="1:13" ht="203" x14ac:dyDescent="0.35">
      <c r="A10" s="132">
        <v>6</v>
      </c>
      <c r="B10" s="79" t="s">
        <v>128</v>
      </c>
      <c r="C10" s="72"/>
      <c r="D10" s="72"/>
      <c r="E10" s="72"/>
      <c r="F10" s="72"/>
      <c r="G10" s="190" t="s">
        <v>128</v>
      </c>
      <c r="H10" s="79" t="s">
        <v>326</v>
      </c>
      <c r="I10" s="72" t="s">
        <v>327</v>
      </c>
      <c r="J10" s="72" t="s">
        <v>328</v>
      </c>
      <c r="K10" s="72" t="s">
        <v>329</v>
      </c>
      <c r="L10" s="72"/>
      <c r="M10" s="190" t="s">
        <v>83</v>
      </c>
    </row>
    <row r="11" spans="1:13" ht="87.5" thickBot="1" x14ac:dyDescent="0.4">
      <c r="A11" s="116">
        <v>7</v>
      </c>
      <c r="B11" s="83" t="s">
        <v>330</v>
      </c>
      <c r="C11" s="84" t="s">
        <v>331</v>
      </c>
      <c r="D11" s="84" t="s">
        <v>332</v>
      </c>
      <c r="E11" s="84" t="s">
        <v>333</v>
      </c>
      <c r="F11" s="201"/>
      <c r="G11" s="191" t="s">
        <v>83</v>
      </c>
      <c r="H11" s="83" t="s">
        <v>334</v>
      </c>
      <c r="I11" s="84" t="s">
        <v>335</v>
      </c>
      <c r="J11" s="84"/>
      <c r="K11" s="70" t="s">
        <v>336</v>
      </c>
      <c r="L11" s="84" t="s">
        <v>337</v>
      </c>
      <c r="M11" s="191" t="s">
        <v>83</v>
      </c>
    </row>
    <row r="12" spans="1:13" ht="145" x14ac:dyDescent="0.35">
      <c r="A12" s="284" t="s">
        <v>38</v>
      </c>
      <c r="B12" s="86" t="s">
        <v>338</v>
      </c>
      <c r="C12" s="87" t="s">
        <v>339</v>
      </c>
      <c r="D12" s="87" t="s">
        <v>340</v>
      </c>
      <c r="E12" s="87" t="s">
        <v>341</v>
      </c>
      <c r="F12" s="87" t="s">
        <v>342</v>
      </c>
      <c r="G12" s="202" t="s">
        <v>143</v>
      </c>
      <c r="H12" s="86"/>
      <c r="I12" s="87"/>
      <c r="J12" s="87"/>
      <c r="K12" s="87"/>
      <c r="L12" s="87"/>
      <c r="M12" s="202"/>
    </row>
    <row r="13" spans="1:13" ht="58" x14ac:dyDescent="0.35">
      <c r="A13" s="285"/>
      <c r="B13" s="78" t="s">
        <v>343</v>
      </c>
      <c r="C13" s="70" t="s">
        <v>344</v>
      </c>
      <c r="D13" s="70" t="s">
        <v>345</v>
      </c>
      <c r="E13" s="70" t="s">
        <v>346</v>
      </c>
      <c r="F13" s="70" t="s">
        <v>347</v>
      </c>
      <c r="G13" s="203" t="s">
        <v>143</v>
      </c>
      <c r="H13" s="204"/>
      <c r="I13" s="205"/>
      <c r="J13" s="205"/>
      <c r="K13" s="205"/>
      <c r="L13" s="205"/>
      <c r="M13" s="206"/>
    </row>
    <row r="14" spans="1:13" ht="116" x14ac:dyDescent="0.35">
      <c r="A14" s="286"/>
      <c r="B14" s="207" t="s">
        <v>348</v>
      </c>
      <c r="C14" s="182" t="s">
        <v>349</v>
      </c>
      <c r="D14" s="182" t="s">
        <v>350</v>
      </c>
      <c r="E14" s="182" t="s">
        <v>351</v>
      </c>
      <c r="F14" s="182" t="s">
        <v>352</v>
      </c>
      <c r="G14" s="208" t="s">
        <v>143</v>
      </c>
      <c r="H14" s="209"/>
      <c r="I14" s="210"/>
      <c r="J14" s="210"/>
      <c r="K14" s="210"/>
      <c r="L14" s="210"/>
      <c r="M14" s="211"/>
    </row>
    <row r="15" spans="1:13" ht="102" thickBot="1" x14ac:dyDescent="0.4">
      <c r="A15" s="287"/>
      <c r="B15" s="180"/>
      <c r="C15" s="181"/>
      <c r="D15" s="181"/>
      <c r="E15" s="181"/>
      <c r="F15" s="181"/>
      <c r="G15" s="212"/>
      <c r="H15" s="180" t="s">
        <v>353</v>
      </c>
      <c r="I15" s="181" t="s">
        <v>354</v>
      </c>
      <c r="J15" s="181" t="s">
        <v>355</v>
      </c>
      <c r="K15" s="181" t="s">
        <v>356</v>
      </c>
      <c r="L15" s="181" t="s">
        <v>357</v>
      </c>
      <c r="M15" s="212" t="s">
        <v>143</v>
      </c>
    </row>
    <row r="17" spans="1:4" ht="18.5" x14ac:dyDescent="0.35">
      <c r="A17" s="213" t="s">
        <v>39</v>
      </c>
    </row>
    <row r="18" spans="1:4" x14ac:dyDescent="0.35">
      <c r="A18" s="47" t="s">
        <v>150</v>
      </c>
      <c r="B18" s="39" t="s">
        <v>358</v>
      </c>
      <c r="D18" s="195" t="s">
        <v>359</v>
      </c>
    </row>
    <row r="19" spans="1:4" x14ac:dyDescent="0.35">
      <c r="A19" s="47" t="s">
        <v>153</v>
      </c>
      <c r="B19" s="39" t="s">
        <v>360</v>
      </c>
      <c r="D19" s="195" t="s">
        <v>361</v>
      </c>
    </row>
    <row r="20" spans="1:4" x14ac:dyDescent="0.35">
      <c r="A20" s="47" t="s">
        <v>156</v>
      </c>
      <c r="B20" s="39" t="s">
        <v>362</v>
      </c>
    </row>
    <row r="21" spans="1:4" x14ac:dyDescent="0.35">
      <c r="A21" s="47" t="s">
        <v>159</v>
      </c>
      <c r="B21" s="214" t="s">
        <v>363</v>
      </c>
    </row>
    <row r="22" spans="1:4" x14ac:dyDescent="0.35">
      <c r="A22" s="47" t="s">
        <v>162</v>
      </c>
      <c r="B22" s="39" t="s">
        <v>364</v>
      </c>
      <c r="D22" s="215" t="s">
        <v>365</v>
      </c>
    </row>
    <row r="23" spans="1:4" x14ac:dyDescent="0.35">
      <c r="A23" s="47" t="s">
        <v>366</v>
      </c>
      <c r="B23" s="39" t="s">
        <v>163</v>
      </c>
    </row>
    <row r="24" spans="1:4" x14ac:dyDescent="0.35">
      <c r="A24" s="47" t="s">
        <v>367</v>
      </c>
      <c r="B24" s="39" t="s">
        <v>368</v>
      </c>
    </row>
    <row r="25" spans="1:4" x14ac:dyDescent="0.35">
      <c r="A25" s="47" t="s">
        <v>369</v>
      </c>
      <c r="B25" s="39" t="s">
        <v>370</v>
      </c>
    </row>
    <row r="26" spans="1:4" x14ac:dyDescent="0.35">
      <c r="A26" s="47" t="s">
        <v>371</v>
      </c>
      <c r="B26" s="39" t="s">
        <v>372</v>
      </c>
    </row>
  </sheetData>
  <mergeCells count="4">
    <mergeCell ref="B3:G3"/>
    <mergeCell ref="H3:M3"/>
    <mergeCell ref="A12:A15"/>
    <mergeCell ref="A3:A4"/>
  </mergeCells>
  <hyperlinks>
    <hyperlink ref="D22" r:id="rId1" xr:uid="{DC32F334-12FA-4D37-BFB7-F73710067098}"/>
    <hyperlink ref="D18" r:id="rId2" xr:uid="{461EB428-3F01-47EF-9448-FA0161B82616}"/>
    <hyperlink ref="D19" r:id="rId3" xr:uid="{A2A1E030-1C56-4604-9E04-C0126C3E074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D5A24-62C5-4CFF-B802-D88F67A40FE2}">
  <sheetPr>
    <tabColor rgb="FF639EA2"/>
  </sheetPr>
  <dimension ref="A1:M22"/>
  <sheetViews>
    <sheetView zoomScale="85" zoomScaleNormal="85" workbookViewId="0">
      <pane xSplit="1" ySplit="4" topLeftCell="B12" activePane="bottomRight" state="frozen"/>
      <selection pane="topRight" activeCell="B1" sqref="B1"/>
      <selection pane="bottomLeft" activeCell="A5" sqref="A5"/>
      <selection pane="bottomRight" activeCell="B22" sqref="B22"/>
    </sheetView>
  </sheetViews>
  <sheetFormatPr defaultRowHeight="14.5" x14ac:dyDescent="0.35"/>
  <cols>
    <col min="1" max="1" width="4.1796875" bestFit="1" customWidth="1"/>
    <col min="2" max="2" width="25.7265625" customWidth="1"/>
    <col min="3" max="4" width="40.7265625" customWidth="1"/>
    <col min="5" max="5" width="63.453125" customWidth="1"/>
    <col min="6" max="6" width="40.7265625" customWidth="1"/>
    <col min="7" max="7" width="15.7265625" style="2" customWidth="1"/>
    <col min="8" max="10" width="15.7265625" customWidth="1"/>
    <col min="11" max="11" width="16.453125" bestFit="1" customWidth="1"/>
    <col min="12" max="12" width="30.54296875" customWidth="1"/>
    <col min="13" max="13" width="15.7265625" style="2" customWidth="1"/>
  </cols>
  <sheetData>
    <row r="1" spans="1:13" x14ac:dyDescent="0.35">
      <c r="B1" s="69" t="s">
        <v>164</v>
      </c>
      <c r="C1" s="44"/>
    </row>
    <row r="2" spans="1:13" ht="15" thickBot="1" x14ac:dyDescent="0.4">
      <c r="A2" s="1"/>
      <c r="D2" s="44"/>
      <c r="E2" s="45"/>
    </row>
    <row r="3" spans="1:13" s="39" customFormat="1" ht="16" x14ac:dyDescent="0.4">
      <c r="A3" s="293" t="s">
        <v>72</v>
      </c>
      <c r="B3" s="290" t="s">
        <v>373</v>
      </c>
      <c r="C3" s="291"/>
      <c r="D3" s="291"/>
      <c r="E3" s="291"/>
      <c r="F3" s="291"/>
      <c r="G3" s="292"/>
      <c r="H3" s="290" t="s">
        <v>374</v>
      </c>
      <c r="I3" s="291"/>
      <c r="J3" s="291"/>
      <c r="K3" s="291"/>
      <c r="L3" s="291"/>
      <c r="M3" s="292"/>
    </row>
    <row r="4" spans="1:13" ht="32" x14ac:dyDescent="0.4">
      <c r="A4" s="294"/>
      <c r="B4" s="148" t="s">
        <v>6</v>
      </c>
      <c r="C4" s="120" t="s">
        <v>7</v>
      </c>
      <c r="D4" s="120" t="s">
        <v>75</v>
      </c>
      <c r="E4" s="120" t="s">
        <v>76</v>
      </c>
      <c r="F4" s="120" t="s">
        <v>77</v>
      </c>
      <c r="G4" s="149" t="s">
        <v>78</v>
      </c>
      <c r="H4" s="148" t="s">
        <v>6</v>
      </c>
      <c r="I4" s="120" t="s">
        <v>7</v>
      </c>
      <c r="J4" s="120" t="s">
        <v>75</v>
      </c>
      <c r="K4" s="120" t="s">
        <v>76</v>
      </c>
      <c r="L4" s="120" t="s">
        <v>77</v>
      </c>
      <c r="M4" s="149" t="s">
        <v>78</v>
      </c>
    </row>
    <row r="5" spans="1:13" ht="145" x14ac:dyDescent="0.35">
      <c r="A5" s="262">
        <v>1</v>
      </c>
      <c r="B5" s="78" t="s">
        <v>375</v>
      </c>
      <c r="C5" s="70" t="s">
        <v>376</v>
      </c>
      <c r="D5" s="70" t="s">
        <v>377</v>
      </c>
      <c r="E5" s="70" t="s">
        <v>378</v>
      </c>
      <c r="F5" s="71" t="s">
        <v>379</v>
      </c>
      <c r="G5" s="295" t="s">
        <v>83</v>
      </c>
      <c r="H5" s="297"/>
      <c r="I5" s="299"/>
      <c r="J5" s="299"/>
      <c r="K5" s="299"/>
      <c r="L5" s="301" t="s">
        <v>380</v>
      </c>
      <c r="M5" s="295" t="s">
        <v>83</v>
      </c>
    </row>
    <row r="6" spans="1:13" ht="87" x14ac:dyDescent="0.35">
      <c r="A6" s="263"/>
      <c r="B6" s="78" t="s">
        <v>381</v>
      </c>
      <c r="C6" s="70" t="s">
        <v>382</v>
      </c>
      <c r="D6" s="70" t="s">
        <v>383</v>
      </c>
      <c r="E6" s="70" t="s">
        <v>384</v>
      </c>
      <c r="F6" s="71" t="s">
        <v>385</v>
      </c>
      <c r="G6" s="296"/>
      <c r="H6" s="298"/>
      <c r="I6" s="300"/>
      <c r="J6" s="300"/>
      <c r="K6" s="300"/>
      <c r="L6" s="302"/>
      <c r="M6" s="296"/>
    </row>
    <row r="7" spans="1:13" ht="130.5" x14ac:dyDescent="0.35">
      <c r="A7" s="132">
        <v>2</v>
      </c>
      <c r="B7" s="79" t="s">
        <v>386</v>
      </c>
      <c r="C7" s="72" t="s">
        <v>387</v>
      </c>
      <c r="D7" s="72" t="s">
        <v>388</v>
      </c>
      <c r="E7" s="72" t="s">
        <v>389</v>
      </c>
      <c r="F7" s="73" t="s">
        <v>390</v>
      </c>
      <c r="G7" s="96" t="s">
        <v>83</v>
      </c>
      <c r="H7" s="129"/>
      <c r="I7" s="73"/>
      <c r="J7" s="73"/>
      <c r="K7" s="73"/>
      <c r="L7" s="73" t="s">
        <v>380</v>
      </c>
      <c r="M7" s="96" t="s">
        <v>83</v>
      </c>
    </row>
    <row r="8" spans="1:13" ht="87" x14ac:dyDescent="0.35">
      <c r="A8" s="131">
        <v>3</v>
      </c>
      <c r="B8" s="80" t="s">
        <v>391</v>
      </c>
      <c r="C8" s="70" t="s">
        <v>392</v>
      </c>
      <c r="D8" s="70" t="s">
        <v>393</v>
      </c>
      <c r="E8" s="70" t="s">
        <v>394</v>
      </c>
      <c r="F8" s="71"/>
      <c r="G8" s="95" t="s">
        <v>83</v>
      </c>
      <c r="H8" s="128"/>
      <c r="I8" s="71"/>
      <c r="J8" s="71"/>
      <c r="K8" s="71"/>
      <c r="L8" s="71" t="s">
        <v>380</v>
      </c>
      <c r="M8" s="95" t="s">
        <v>83</v>
      </c>
    </row>
    <row r="9" spans="1:13" ht="101.5" x14ac:dyDescent="0.35">
      <c r="A9" s="132">
        <v>4</v>
      </c>
      <c r="B9" s="79" t="s">
        <v>395</v>
      </c>
      <c r="C9" s="72" t="s">
        <v>396</v>
      </c>
      <c r="D9" s="72" t="s">
        <v>397</v>
      </c>
      <c r="E9" s="72" t="s">
        <v>394</v>
      </c>
      <c r="F9" s="73" t="s">
        <v>398</v>
      </c>
      <c r="G9" s="96" t="s">
        <v>399</v>
      </c>
      <c r="H9" s="129"/>
      <c r="I9" s="73"/>
      <c r="J9" s="73"/>
      <c r="K9" s="73"/>
      <c r="L9" s="73" t="s">
        <v>380</v>
      </c>
      <c r="M9" s="96" t="s">
        <v>83</v>
      </c>
    </row>
    <row r="10" spans="1:13" ht="101.5" x14ac:dyDescent="0.35">
      <c r="A10" s="131">
        <v>5</v>
      </c>
      <c r="B10" s="78" t="s">
        <v>400</v>
      </c>
      <c r="C10" s="70" t="s">
        <v>401</v>
      </c>
      <c r="D10" s="70" t="s">
        <v>402</v>
      </c>
      <c r="E10" s="70" t="s">
        <v>394</v>
      </c>
      <c r="F10" s="71" t="s">
        <v>403</v>
      </c>
      <c r="G10" s="95" t="s">
        <v>83</v>
      </c>
      <c r="H10" s="128"/>
      <c r="I10" s="71"/>
      <c r="J10" s="71"/>
      <c r="K10" s="71"/>
      <c r="L10" s="71" t="s">
        <v>404</v>
      </c>
      <c r="M10" s="95" t="s">
        <v>83</v>
      </c>
    </row>
    <row r="11" spans="1:13" ht="116" x14ac:dyDescent="0.35">
      <c r="A11" s="132">
        <v>6</v>
      </c>
      <c r="B11" s="79" t="s">
        <v>405</v>
      </c>
      <c r="C11" s="72" t="s">
        <v>406</v>
      </c>
      <c r="D11" s="72" t="s">
        <v>407</v>
      </c>
      <c r="E11" s="72" t="s">
        <v>408</v>
      </c>
      <c r="F11" s="73" t="s">
        <v>409</v>
      </c>
      <c r="G11" s="96" t="s">
        <v>410</v>
      </c>
      <c r="H11" s="129"/>
      <c r="I11" s="73"/>
      <c r="J11" s="73"/>
      <c r="K11" s="73"/>
      <c r="L11" s="73" t="s">
        <v>411</v>
      </c>
      <c r="M11" s="96" t="s">
        <v>98</v>
      </c>
    </row>
    <row r="12" spans="1:13" ht="116.5" thickBot="1" x14ac:dyDescent="0.4">
      <c r="A12" s="116">
        <v>7</v>
      </c>
      <c r="B12" s="83" t="s">
        <v>412</v>
      </c>
      <c r="C12" s="84" t="s">
        <v>413</v>
      </c>
      <c r="D12" s="84" t="s">
        <v>414</v>
      </c>
      <c r="E12" s="84" t="s">
        <v>415</v>
      </c>
      <c r="F12" s="85" t="s">
        <v>390</v>
      </c>
      <c r="G12" s="97" t="s">
        <v>83</v>
      </c>
      <c r="H12" s="130"/>
      <c r="I12" s="85"/>
      <c r="J12" s="85"/>
      <c r="K12" s="85"/>
      <c r="L12" s="85" t="s">
        <v>380</v>
      </c>
      <c r="M12" s="97" t="s">
        <v>83</v>
      </c>
    </row>
    <row r="13" spans="1:13" ht="131" thickBot="1" x14ac:dyDescent="0.4">
      <c r="A13" s="115" t="s">
        <v>38</v>
      </c>
      <c r="B13" s="117" t="s">
        <v>416</v>
      </c>
      <c r="C13" s="109" t="s">
        <v>417</v>
      </c>
      <c r="D13" s="109" t="s">
        <v>418</v>
      </c>
      <c r="E13" s="109" t="s">
        <v>419</v>
      </c>
      <c r="F13" s="110" t="s">
        <v>420</v>
      </c>
      <c r="G13" s="157" t="s">
        <v>143</v>
      </c>
      <c r="H13" s="118"/>
      <c r="I13" s="110"/>
      <c r="J13" s="110"/>
      <c r="K13" s="110"/>
      <c r="L13" s="110"/>
      <c r="M13" s="111"/>
    </row>
    <row r="15" spans="1:13" ht="18.5" x14ac:dyDescent="0.45">
      <c r="A15" s="46" t="s">
        <v>39</v>
      </c>
    </row>
    <row r="16" spans="1:13" x14ac:dyDescent="0.35">
      <c r="A16" s="1" t="s">
        <v>150</v>
      </c>
      <c r="B16" s="39" t="s">
        <v>421</v>
      </c>
    </row>
    <row r="17" spans="1:3" x14ac:dyDescent="0.35">
      <c r="A17" s="1" t="s">
        <v>153</v>
      </c>
      <c r="B17" t="s">
        <v>422</v>
      </c>
      <c r="C17" s="5" t="s">
        <v>423</v>
      </c>
    </row>
    <row r="18" spans="1:3" x14ac:dyDescent="0.35">
      <c r="A18" s="1" t="s">
        <v>156</v>
      </c>
      <c r="B18" t="s">
        <v>424</v>
      </c>
      <c r="C18" s="3" t="s">
        <v>425</v>
      </c>
    </row>
    <row r="19" spans="1:3" x14ac:dyDescent="0.35">
      <c r="A19" s="1" t="s">
        <v>159</v>
      </c>
      <c r="B19" t="s">
        <v>426</v>
      </c>
      <c r="C19" s="5" t="s">
        <v>427</v>
      </c>
    </row>
    <row r="20" spans="1:3" x14ac:dyDescent="0.35">
      <c r="A20" s="1" t="s">
        <v>162</v>
      </c>
      <c r="B20" t="s">
        <v>428</v>
      </c>
      <c r="C20" s="5" t="s">
        <v>429</v>
      </c>
    </row>
    <row r="21" spans="1:3" x14ac:dyDescent="0.35">
      <c r="A21" s="1" t="s">
        <v>366</v>
      </c>
      <c r="B21" t="s">
        <v>430</v>
      </c>
    </row>
    <row r="22" spans="1:3" x14ac:dyDescent="0.35">
      <c r="A22" s="36"/>
      <c r="B22" s="39"/>
      <c r="C22" s="39"/>
    </row>
  </sheetData>
  <mergeCells count="11">
    <mergeCell ref="B3:G3"/>
    <mergeCell ref="H3:M3"/>
    <mergeCell ref="A3:A4"/>
    <mergeCell ref="A5:A6"/>
    <mergeCell ref="G5:G6"/>
    <mergeCell ref="H5:H6"/>
    <mergeCell ref="I5:I6"/>
    <mergeCell ref="J5:J6"/>
    <mergeCell ref="K5:K6"/>
    <mergeCell ref="L5:L6"/>
    <mergeCell ref="M5:M6"/>
  </mergeCells>
  <hyperlinks>
    <hyperlink ref="C18" r:id="rId1" xr:uid="{975F0AD0-F9BB-4F30-BD8E-5846E3991B87}"/>
    <hyperlink ref="C17" r:id="rId2" xr:uid="{D5A0FFC1-68E1-431C-A10C-BF65A09A97ED}"/>
    <hyperlink ref="C20" r:id="rId3" xr:uid="{FA929A9D-49AB-48B8-9626-4C2F07E9D6B8}"/>
    <hyperlink ref="C19" r:id="rId4" xr:uid="{D717240F-05E6-4E93-975E-C04B39A69F3C}"/>
  </hyperlinks>
  <pageMargins left="0.7" right="0.7" top="0.75" bottom="0.75" header="0.3" footer="0.3"/>
  <pageSetup orientation="portrait" horizontalDpi="1200" verticalDpi="12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F64097D0A9E54B8EE24A19BD1EF18A" ma:contentTypeVersion="16" ma:contentTypeDescription="Create a new document." ma:contentTypeScope="" ma:versionID="d5dd98b2f24b6eff573dd378ec117e6e">
  <xsd:schema xmlns:xsd="http://www.w3.org/2001/XMLSchema" xmlns:xs="http://www.w3.org/2001/XMLSchema" xmlns:p="http://schemas.microsoft.com/office/2006/metadata/properties" xmlns:ns2="50f7f750-d5fd-4e48-8f1b-9498cb9e7aa2" xmlns:ns3="dd020cf3-e4de-4d96-9802-0e2b229224d2" targetNamespace="http://schemas.microsoft.com/office/2006/metadata/properties" ma:root="true" ma:fieldsID="5d5f1213b935b128fe1ad548aaaf79ef" ns2:_="" ns3:_="">
    <xsd:import namespace="50f7f750-d5fd-4e48-8f1b-9498cb9e7aa2"/>
    <xsd:import namespace="dd020cf3-e4de-4d96-9802-0e2b229224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7f750-d5fd-4e48-8f1b-9498cb9e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68c3503-3ff4-4db2-8550-51866101d5f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20cf3-e4de-4d96-9802-0e2b229224d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576fcfb-cd71-4ddb-9761-3f0051a2018e}" ma:internalName="TaxCatchAll" ma:showField="CatchAllData" ma:web="dd020cf3-e4de-4d96-9802-0e2b229224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f7f750-d5fd-4e48-8f1b-9498cb9e7aa2">
      <Terms xmlns="http://schemas.microsoft.com/office/infopath/2007/PartnerControls"/>
    </lcf76f155ced4ddcb4097134ff3c332f>
    <TaxCatchAll xmlns="dd020cf3-e4de-4d96-9802-0e2b229224d2" xsi:nil="true"/>
  </documentManagement>
</p:properties>
</file>

<file path=customXml/itemProps1.xml><?xml version="1.0" encoding="utf-8"?>
<ds:datastoreItem xmlns:ds="http://schemas.openxmlformats.org/officeDocument/2006/customXml" ds:itemID="{58BD4BCD-417D-42AE-9510-6448777FB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7f750-d5fd-4e48-8f1b-9498cb9e7aa2"/>
    <ds:schemaRef ds:uri="dd020cf3-e4de-4d96-9802-0e2b22922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721700-58E8-421E-A37A-355580C31D3E}">
  <ds:schemaRefs>
    <ds:schemaRef ds:uri="http://schemas.microsoft.com/sharepoint/v3/contenttype/forms"/>
  </ds:schemaRefs>
</ds:datastoreItem>
</file>

<file path=customXml/itemProps3.xml><?xml version="1.0" encoding="utf-8"?>
<ds:datastoreItem xmlns:ds="http://schemas.openxmlformats.org/officeDocument/2006/customXml" ds:itemID="{531D634B-09A9-4948-8275-94168014FEBF}">
  <ds:schemaRefs>
    <ds:schemaRef ds:uri="http://schemas.microsoft.com/office/2006/metadata/properties"/>
    <ds:schemaRef ds:uri="http://schemas.microsoft.com/office/infopath/2007/PartnerControls"/>
    <ds:schemaRef ds:uri="50f7f750-d5fd-4e48-8f1b-9498cb9e7aa2"/>
    <ds:schemaRef ds:uri="dd020cf3-e4de-4d96-9802-0e2b229224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vt:lpstr>
      <vt:lpstr>FERC</vt:lpstr>
      <vt:lpstr>Benefits-Example</vt:lpstr>
      <vt:lpstr>CAISO</vt:lpstr>
      <vt:lpstr>NorthernGrid</vt:lpstr>
      <vt:lpstr>WestConnect</vt:lpstr>
      <vt:lpstr>ERCOT</vt:lpstr>
      <vt:lpstr>SPP</vt:lpstr>
      <vt:lpstr>MISO</vt:lpstr>
      <vt:lpstr>FRCC</vt:lpstr>
      <vt:lpstr>SERTP</vt:lpstr>
      <vt:lpstr>PJM</vt:lpstr>
      <vt:lpstr>NYISO</vt:lpstr>
      <vt:lpstr>ISO-NE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 Brooks</dc:creator>
  <cp:keywords/>
  <dc:description/>
  <cp:lastModifiedBy>Allie Judge</cp:lastModifiedBy>
  <cp:revision/>
  <dcterms:created xsi:type="dcterms:W3CDTF">2025-05-23T16:28:40Z</dcterms:created>
  <dcterms:modified xsi:type="dcterms:W3CDTF">2026-05-15T18:27:00Z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0x010100D3F64097D0A9E54B8EE24A19BD1EF18A</vt:lpwstr>
  </property>
  <property fmtid="{D5CDD505-2E9C-101B-9397-08002B2CF9AE}" pid="3" name="MediaServiceImageTags">
    <vt:lpwstr/>
  </property>
</Properties>
</file>